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30" windowWidth="37155" windowHeight="16635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Rekapitulace!$G$17</definedName>
    <definedName name="Dodavka0">Položky!#REF!</definedName>
    <definedName name="HSV">Rekapitulace!$E$17</definedName>
    <definedName name="HSV0">Položky!#REF!</definedName>
    <definedName name="HZS">Rekapitulace!$I$17</definedName>
    <definedName name="HZS0">Položky!#REF!</definedName>
    <definedName name="JKSO">'Krycí list'!$G$2</definedName>
    <definedName name="MJ">'Krycí list'!$G$5</definedName>
    <definedName name="Mont">Rekapitulace!$H$17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Položky!$A$1:$G$136</definedName>
    <definedName name="_xlnm.Print_Area" localSheetId="1">Rekapitulace!$A$1:$I$31</definedName>
    <definedName name="PocetMJ">'Krycí list'!$G$6</definedName>
    <definedName name="Poznamka">'Krycí list'!$B$37</definedName>
    <definedName name="Projektant">'Krycí list'!$C$8</definedName>
    <definedName name="PSV">Rekapitulace!$F$17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Rekapitulace!$H$30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 fullCalcOnLoad="1"/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134" i="3"/>
  <c r="BD134" i="3"/>
  <c r="BC134" i="3"/>
  <c r="BB134" i="3"/>
  <c r="BA134" i="3"/>
  <c r="G134" i="3"/>
  <c r="BE132" i="3"/>
  <c r="BD132" i="3"/>
  <c r="BC132" i="3"/>
  <c r="BB132" i="3"/>
  <c r="G132" i="3"/>
  <c r="BA132" i="3" s="1"/>
  <c r="BE130" i="3"/>
  <c r="BD130" i="3"/>
  <c r="BC130" i="3"/>
  <c r="BB130" i="3"/>
  <c r="BA130" i="3"/>
  <c r="G130" i="3"/>
  <c r="BE128" i="3"/>
  <c r="BD128" i="3"/>
  <c r="BC128" i="3"/>
  <c r="BB128" i="3"/>
  <c r="G128" i="3"/>
  <c r="BA128" i="3" s="1"/>
  <c r="BE126" i="3"/>
  <c r="BD126" i="3"/>
  <c r="BC126" i="3"/>
  <c r="BB126" i="3"/>
  <c r="BA126" i="3"/>
  <c r="G126" i="3"/>
  <c r="BE124" i="3"/>
  <c r="BD124" i="3"/>
  <c r="BC124" i="3"/>
  <c r="BB124" i="3"/>
  <c r="G124" i="3"/>
  <c r="BA124" i="3" s="1"/>
  <c r="BE122" i="3"/>
  <c r="BD122" i="3"/>
  <c r="BC122" i="3"/>
  <c r="BB122" i="3"/>
  <c r="BB136" i="3" s="1"/>
  <c r="F16" i="2" s="1"/>
  <c r="BA122" i="3"/>
  <c r="G122" i="3"/>
  <c r="BE120" i="3"/>
  <c r="BD120" i="3"/>
  <c r="BD136" i="3" s="1"/>
  <c r="H16" i="2" s="1"/>
  <c r="BC120" i="3"/>
  <c r="BC136" i="3" s="1"/>
  <c r="G16" i="2" s="1"/>
  <c r="BB120" i="3"/>
  <c r="G120" i="3"/>
  <c r="G136" i="3" s="1"/>
  <c r="B16" i="2"/>
  <c r="A16" i="2"/>
  <c r="BE136" i="3"/>
  <c r="I16" i="2" s="1"/>
  <c r="C136" i="3"/>
  <c r="BE116" i="3"/>
  <c r="BE118" i="3" s="1"/>
  <c r="I15" i="2" s="1"/>
  <c r="BD116" i="3"/>
  <c r="BD118" i="3" s="1"/>
  <c r="H15" i="2" s="1"/>
  <c r="BC116" i="3"/>
  <c r="BA116" i="3"/>
  <c r="BA118" i="3" s="1"/>
  <c r="E15" i="2" s="1"/>
  <c r="G116" i="3"/>
  <c r="G118" i="3" s="1"/>
  <c r="BE114" i="3"/>
  <c r="BD114" i="3"/>
  <c r="BC114" i="3"/>
  <c r="BB114" i="3"/>
  <c r="BA114" i="3"/>
  <c r="G114" i="3"/>
  <c r="B15" i="2"/>
  <c r="A15" i="2"/>
  <c r="BC118" i="3"/>
  <c r="G15" i="2" s="1"/>
  <c r="C118" i="3"/>
  <c r="BE111" i="3"/>
  <c r="BD111" i="3"/>
  <c r="BC111" i="3"/>
  <c r="BB111" i="3"/>
  <c r="BA111" i="3"/>
  <c r="G111" i="3"/>
  <c r="BE109" i="3"/>
  <c r="BE112" i="3" s="1"/>
  <c r="I14" i="2" s="1"/>
  <c r="BD109" i="3"/>
  <c r="BD112" i="3" s="1"/>
  <c r="H14" i="2" s="1"/>
  <c r="BC109" i="3"/>
  <c r="BA109" i="3"/>
  <c r="BA112" i="3" s="1"/>
  <c r="E14" i="2" s="1"/>
  <c r="G109" i="3"/>
  <c r="BB109" i="3" s="1"/>
  <c r="BE106" i="3"/>
  <c r="BD106" i="3"/>
  <c r="BC106" i="3"/>
  <c r="BB106" i="3"/>
  <c r="BB112" i="3" s="1"/>
  <c r="F14" i="2" s="1"/>
  <c r="BA106" i="3"/>
  <c r="G106" i="3"/>
  <c r="B14" i="2"/>
  <c r="A14" i="2"/>
  <c r="BC112" i="3"/>
  <c r="G14" i="2" s="1"/>
  <c r="C112" i="3"/>
  <c r="BD102" i="3"/>
  <c r="BC102" i="3"/>
  <c r="BB102" i="3"/>
  <c r="BA102" i="3"/>
  <c r="G102" i="3"/>
  <c r="BE102" i="3" s="1"/>
  <c r="BE104" i="3" s="1"/>
  <c r="I13" i="2" s="1"/>
  <c r="BE100" i="3"/>
  <c r="BD100" i="3"/>
  <c r="BC100" i="3"/>
  <c r="BA100" i="3"/>
  <c r="G100" i="3"/>
  <c r="BB100" i="3" s="1"/>
  <c r="BE96" i="3"/>
  <c r="BD96" i="3"/>
  <c r="BC96" i="3"/>
  <c r="BB96" i="3"/>
  <c r="BA96" i="3"/>
  <c r="G96" i="3"/>
  <c r="BE94" i="3"/>
  <c r="BD94" i="3"/>
  <c r="BC94" i="3"/>
  <c r="BA94" i="3"/>
  <c r="G94" i="3"/>
  <c r="BB94" i="3" s="1"/>
  <c r="BE92" i="3"/>
  <c r="BD92" i="3"/>
  <c r="BC92" i="3"/>
  <c r="BB92" i="3"/>
  <c r="BA92" i="3"/>
  <c r="G92" i="3"/>
  <c r="BE90" i="3"/>
  <c r="BD90" i="3"/>
  <c r="BC90" i="3"/>
  <c r="BA90" i="3"/>
  <c r="G90" i="3"/>
  <c r="BB90" i="3" s="1"/>
  <c r="BE88" i="3"/>
  <c r="BD88" i="3"/>
  <c r="BC88" i="3"/>
  <c r="BB88" i="3"/>
  <c r="BA88" i="3"/>
  <c r="G88" i="3"/>
  <c r="BE86" i="3"/>
  <c r="BD86" i="3"/>
  <c r="BC86" i="3"/>
  <c r="BA86" i="3"/>
  <c r="G86" i="3"/>
  <c r="BB86" i="3" s="1"/>
  <c r="BE84" i="3"/>
  <c r="BD84" i="3"/>
  <c r="BC84" i="3"/>
  <c r="BB84" i="3"/>
  <c r="BA84" i="3"/>
  <c r="G84" i="3"/>
  <c r="BE82" i="3"/>
  <c r="BD82" i="3"/>
  <c r="BC82" i="3"/>
  <c r="BA82" i="3"/>
  <c r="G82" i="3"/>
  <c r="BB82" i="3" s="1"/>
  <c r="BE79" i="3"/>
  <c r="BD79" i="3"/>
  <c r="BC79" i="3"/>
  <c r="BB79" i="3"/>
  <c r="BA79" i="3"/>
  <c r="G79" i="3"/>
  <c r="BE76" i="3"/>
  <c r="BD76" i="3"/>
  <c r="BC76" i="3"/>
  <c r="BA76" i="3"/>
  <c r="G76" i="3"/>
  <c r="BB76" i="3" s="1"/>
  <c r="BE73" i="3"/>
  <c r="BD73" i="3"/>
  <c r="BC73" i="3"/>
  <c r="BB73" i="3"/>
  <c r="BA73" i="3"/>
  <c r="G73" i="3"/>
  <c r="BE71" i="3"/>
  <c r="BD71" i="3"/>
  <c r="BC71" i="3"/>
  <c r="BA71" i="3"/>
  <c r="G71" i="3"/>
  <c r="BB71" i="3" s="1"/>
  <c r="BE69" i="3"/>
  <c r="BD69" i="3"/>
  <c r="BC69" i="3"/>
  <c r="BB69" i="3"/>
  <c r="BA69" i="3"/>
  <c r="G69" i="3"/>
  <c r="BE67" i="3"/>
  <c r="BD67" i="3"/>
  <c r="BC67" i="3"/>
  <c r="BA67" i="3"/>
  <c r="G67" i="3"/>
  <c r="BB67" i="3" s="1"/>
  <c r="BE65" i="3"/>
  <c r="BD65" i="3"/>
  <c r="BC65" i="3"/>
  <c r="BB65" i="3"/>
  <c r="BA65" i="3"/>
  <c r="G65" i="3"/>
  <c r="BE63" i="3"/>
  <c r="BD63" i="3"/>
  <c r="BC63" i="3"/>
  <c r="BA63" i="3"/>
  <c r="G63" i="3"/>
  <c r="BB63" i="3" s="1"/>
  <c r="BE61" i="3"/>
  <c r="BD61" i="3"/>
  <c r="BC61" i="3"/>
  <c r="BB61" i="3"/>
  <c r="BA61" i="3"/>
  <c r="G61" i="3"/>
  <c r="BE57" i="3"/>
  <c r="BD57" i="3"/>
  <c r="BC57" i="3"/>
  <c r="BA57" i="3"/>
  <c r="G57" i="3"/>
  <c r="BB57" i="3" s="1"/>
  <c r="BE53" i="3"/>
  <c r="BD53" i="3"/>
  <c r="BC53" i="3"/>
  <c r="BC104" i="3" s="1"/>
  <c r="G13" i="2" s="1"/>
  <c r="BB53" i="3"/>
  <c r="BA53" i="3"/>
  <c r="G53" i="3"/>
  <c r="BE51" i="3"/>
  <c r="BD51" i="3"/>
  <c r="BD104" i="3" s="1"/>
  <c r="H13" i="2" s="1"/>
  <c r="BC51" i="3"/>
  <c r="BA51" i="3"/>
  <c r="G51" i="3"/>
  <c r="G104" i="3" s="1"/>
  <c r="B13" i="2"/>
  <c r="A13" i="2"/>
  <c r="BA104" i="3"/>
  <c r="E13" i="2" s="1"/>
  <c r="C104" i="3"/>
  <c r="BE47" i="3"/>
  <c r="BD47" i="3"/>
  <c r="BC47" i="3"/>
  <c r="BA47" i="3"/>
  <c r="G47" i="3"/>
  <c r="BB47" i="3" s="1"/>
  <c r="BE43" i="3"/>
  <c r="BD43" i="3"/>
  <c r="BC43" i="3"/>
  <c r="BC49" i="3" s="1"/>
  <c r="G12" i="2" s="1"/>
  <c r="BB43" i="3"/>
  <c r="BA43" i="3"/>
  <c r="G43" i="3"/>
  <c r="BE41" i="3"/>
  <c r="BD41" i="3"/>
  <c r="BD49" i="3" s="1"/>
  <c r="H12" i="2" s="1"/>
  <c r="BC41" i="3"/>
  <c r="BA41" i="3"/>
  <c r="G41" i="3"/>
  <c r="G49" i="3" s="1"/>
  <c r="B12" i="2"/>
  <c r="A12" i="2"/>
  <c r="BE49" i="3"/>
  <c r="I12" i="2" s="1"/>
  <c r="BA49" i="3"/>
  <c r="E12" i="2" s="1"/>
  <c r="C49" i="3"/>
  <c r="BE38" i="3"/>
  <c r="BD38" i="3"/>
  <c r="BD39" i="3" s="1"/>
  <c r="H11" i="2" s="1"/>
  <c r="BC38" i="3"/>
  <c r="BB38" i="3"/>
  <c r="G38" i="3"/>
  <c r="G39" i="3" s="1"/>
  <c r="G11" i="2"/>
  <c r="F11" i="2"/>
  <c r="B11" i="2"/>
  <c r="A11" i="2"/>
  <c r="BE39" i="3"/>
  <c r="I11" i="2" s="1"/>
  <c r="BC39" i="3"/>
  <c r="BB39" i="3"/>
  <c r="C39" i="3"/>
  <c r="BE33" i="3"/>
  <c r="BD33" i="3"/>
  <c r="BC33" i="3"/>
  <c r="BB33" i="3"/>
  <c r="G33" i="3"/>
  <c r="BA33" i="3" s="1"/>
  <c r="BE30" i="3"/>
  <c r="BD30" i="3"/>
  <c r="BC30" i="3"/>
  <c r="BB30" i="3"/>
  <c r="G30" i="3"/>
  <c r="BA30" i="3" s="1"/>
  <c r="BE28" i="3"/>
  <c r="BD28" i="3"/>
  <c r="BC28" i="3"/>
  <c r="BB28" i="3"/>
  <c r="G28" i="3"/>
  <c r="BA28" i="3" s="1"/>
  <c r="BE25" i="3"/>
  <c r="BD25" i="3"/>
  <c r="BC25" i="3"/>
  <c r="BB25" i="3"/>
  <c r="G25" i="3"/>
  <c r="BA25" i="3" s="1"/>
  <c r="BE23" i="3"/>
  <c r="BE36" i="3" s="1"/>
  <c r="I10" i="2" s="1"/>
  <c r="BD23" i="3"/>
  <c r="BD36" i="3" s="1"/>
  <c r="H10" i="2" s="1"/>
  <c r="BC23" i="3"/>
  <c r="BB23" i="3"/>
  <c r="G23" i="3"/>
  <c r="G36" i="3" s="1"/>
  <c r="BE21" i="3"/>
  <c r="BD21" i="3"/>
  <c r="BC21" i="3"/>
  <c r="BB21" i="3"/>
  <c r="BB36" i="3" s="1"/>
  <c r="F10" i="2" s="1"/>
  <c r="G21" i="3"/>
  <c r="BA21" i="3" s="1"/>
  <c r="B10" i="2"/>
  <c r="A10" i="2"/>
  <c r="BC36" i="3"/>
  <c r="G10" i="2" s="1"/>
  <c r="C36" i="3"/>
  <c r="BE17" i="3"/>
  <c r="BD17" i="3"/>
  <c r="BC17" i="3"/>
  <c r="BB17" i="3"/>
  <c r="BB19" i="3" s="1"/>
  <c r="F9" i="2" s="1"/>
  <c r="G17" i="3"/>
  <c r="BA17" i="3" s="1"/>
  <c r="BA19" i="3" s="1"/>
  <c r="E9" i="2" s="1"/>
  <c r="I9" i="2"/>
  <c r="H9" i="2"/>
  <c r="B9" i="2"/>
  <c r="A9" i="2"/>
  <c r="BE19" i="3"/>
  <c r="BD19" i="3"/>
  <c r="BC19" i="3"/>
  <c r="G9" i="2" s="1"/>
  <c r="G19" i="3"/>
  <c r="C19" i="3"/>
  <c r="BE12" i="3"/>
  <c r="BD12" i="3"/>
  <c r="BC12" i="3"/>
  <c r="BB12" i="3"/>
  <c r="BB15" i="3" s="1"/>
  <c r="F8" i="2" s="1"/>
  <c r="G12" i="3"/>
  <c r="BA12" i="3" s="1"/>
  <c r="BA15" i="3" s="1"/>
  <c r="E8" i="2" s="1"/>
  <c r="I8" i="2"/>
  <c r="H8" i="2"/>
  <c r="B8" i="2"/>
  <c r="A8" i="2"/>
  <c r="BE15" i="3"/>
  <c r="BD15" i="3"/>
  <c r="BC15" i="3"/>
  <c r="G8" i="2" s="1"/>
  <c r="G15" i="3"/>
  <c r="C15" i="3"/>
  <c r="BE8" i="3"/>
  <c r="BD8" i="3"/>
  <c r="BC8" i="3"/>
  <c r="BB8" i="3"/>
  <c r="BB10" i="3" s="1"/>
  <c r="F7" i="2" s="1"/>
  <c r="G8" i="3"/>
  <c r="BA8" i="3" s="1"/>
  <c r="BA10" i="3" s="1"/>
  <c r="E7" i="2" s="1"/>
  <c r="I7" i="2"/>
  <c r="H7" i="2"/>
  <c r="B7" i="2"/>
  <c r="A7" i="2"/>
  <c r="BE10" i="3"/>
  <c r="BD10" i="3"/>
  <c r="BC10" i="3"/>
  <c r="G7" i="2" s="1"/>
  <c r="G17" i="2" s="1"/>
  <c r="C18" i="1" s="1"/>
  <c r="G10" i="3"/>
  <c r="C10" i="3"/>
  <c r="E4" i="3"/>
  <c r="C4" i="3"/>
  <c r="F3" i="3"/>
  <c r="C3" i="3"/>
  <c r="C2" i="2"/>
  <c r="C1" i="2"/>
  <c r="F33" i="1"/>
  <c r="C33" i="1"/>
  <c r="C31" i="1"/>
  <c r="C9" i="1"/>
  <c r="G7" i="1"/>
  <c r="D2" i="1"/>
  <c r="C2" i="1"/>
  <c r="I17" i="2" l="1"/>
  <c r="C21" i="1" s="1"/>
  <c r="BB118" i="3"/>
  <c r="F15" i="2" s="1"/>
  <c r="H17" i="2"/>
  <c r="C17" i="1" s="1"/>
  <c r="BA23" i="3"/>
  <c r="BA36" i="3" s="1"/>
  <c r="E10" i="2" s="1"/>
  <c r="E17" i="2" s="1"/>
  <c r="G112" i="3"/>
  <c r="BA120" i="3"/>
  <c r="BA136" i="3" s="1"/>
  <c r="E16" i="2" s="1"/>
  <c r="BB41" i="3"/>
  <c r="BB49" i="3" s="1"/>
  <c r="F12" i="2" s="1"/>
  <c r="F17" i="2" s="1"/>
  <c r="C16" i="1" s="1"/>
  <c r="BB51" i="3"/>
  <c r="BB104" i="3" s="1"/>
  <c r="F13" i="2" s="1"/>
  <c r="BB116" i="3"/>
  <c r="BA38" i="3"/>
  <c r="BA39" i="3" s="1"/>
  <c r="E11" i="2" s="1"/>
  <c r="C15" i="1" l="1"/>
  <c r="C19" i="1" s="1"/>
  <c r="C22" i="1" s="1"/>
  <c r="G20" i="1"/>
  <c r="G18" i="1"/>
  <c r="G16" i="1"/>
  <c r="G21" i="1"/>
  <c r="G19" i="1"/>
  <c r="G17" i="1"/>
  <c r="G23" i="1" l="1"/>
  <c r="C23" i="1" s="1"/>
  <c r="F30" i="1" s="1"/>
  <c r="G15" i="1"/>
  <c r="F34" i="1" l="1"/>
  <c r="F31" i="1"/>
  <c r="G22" i="1"/>
</calcChain>
</file>

<file path=xl/sharedStrings.xml><?xml version="1.0" encoding="utf-8"?>
<sst xmlns="http://schemas.openxmlformats.org/spreadsheetml/2006/main" count="396" uniqueCount="235">
  <si>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</si>
  <si>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</si>
  <si>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</si>
  <si>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</si>
  <si>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</si>
  <si>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</si>
  <si>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</si>
  <si>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</si>
  <si>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</si>
  <si>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</si>
  <si>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</si>
  <si>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</si>
  <si>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</si>
  <si>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</si>
  <si>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</si>
  <si>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</si>
  <si>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</si>
  <si>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</si>
  <si>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</si>
  <si>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</si>
  <si>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</si>
  <si>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</si>
  <si>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</si>
  <si>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</si>
  <si>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</si>
  <si>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</si>
  <si>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</si>
  <si>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</si>
  <si>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</si>
  <si>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</si>
  <si>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</si>
  <si>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</si>
  <si>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</si>
  <si>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</si>
  <si>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</si>
  <si>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</si>
  <si>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</si>
  <si>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</si>
  <si>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</si>
  <si>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</si>
  <si>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</si>
  <si>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</si>
  <si>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</si>
  <si>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</si>
  <si>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</si>
  <si>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</si>
  <si>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</si>
  <si>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</si>
  <si>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</si>
  <si>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</si>
  <si>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</si>
  <si>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</si>
  <si>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</si>
  <si>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</si>
  <si>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</si>
  <si>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</si>
  <si>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</si>
  <si>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</si>
  <si>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%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</si>
  <si>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</si>
  <si>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</si>
  <si>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</si>
  <si>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</si>
  <si>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</si>
  <si>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</si>
  <si>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</si>
  <si>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</si>
  <si>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</si>
  <si>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</si>
  <si>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</si>
  <si>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ks</t>
  </si>
  <si>
    <t>Celkem za</t>
  </si>
  <si>
    <t>SLEPÝ ROZPOČET</t>
  </si>
  <si>
    <t>Slepý rozpočet</t>
  </si>
  <si>
    <t>20200307</t>
  </si>
  <si>
    <t>OOP Město Albrechtice</t>
  </si>
  <si>
    <t>Stavební úpravy 1.NP a 4.NP</t>
  </si>
  <si>
    <t>33</t>
  </si>
  <si>
    <t>Vzduchotechnika 1.NP</t>
  </si>
  <si>
    <t>3</t>
  </si>
  <si>
    <t>Svislé a kompletní konstrukce</t>
  </si>
  <si>
    <t>310235241RT2</t>
  </si>
  <si>
    <t>Zazdívka otvorů pl.0,0225 m2 cihlami, tl.zdi 30 cm s použitím suché maltové směsi</t>
  </si>
  <si>
    <t>kus</t>
  </si>
  <si>
    <t>5+6</t>
  </si>
  <si>
    <t>61</t>
  </si>
  <si>
    <t>Upravy povrchů vnitřní</t>
  </si>
  <si>
    <t>612403399RT2</t>
  </si>
  <si>
    <t>Hrubá výplň rýh ve stěnách maltou s použitím suché maltové směsi</t>
  </si>
  <si>
    <t>m2</t>
  </si>
  <si>
    <t>.</t>
  </si>
  <si>
    <t>(3,5+0,15)+(3,5*0,2)</t>
  </si>
  <si>
    <t>62</t>
  </si>
  <si>
    <t>Úpravy povrchů vnější</t>
  </si>
  <si>
    <t>624601125RZ3</t>
  </si>
  <si>
    <t xml:space="preserve">Tmelení spár 20 mm - pružný tmel </t>
  </si>
  <si>
    <t>m</t>
  </si>
  <si>
    <t>26</t>
  </si>
  <si>
    <t>97</t>
  </si>
  <si>
    <t>Prorážení otvorů</t>
  </si>
  <si>
    <t>970031100R00</t>
  </si>
  <si>
    <t xml:space="preserve">Vrtání jádrové do zdiva cihelného do D 100 mm </t>
  </si>
  <si>
    <t>2*0,6</t>
  </si>
  <si>
    <t>970031160R00</t>
  </si>
  <si>
    <t xml:space="preserve">Vrtání jádrové do zdiva cihelného do D 160 mm </t>
  </si>
  <si>
    <t>3*0,6</t>
  </si>
  <si>
    <t>971033231R00</t>
  </si>
  <si>
    <t xml:space="preserve">Vybourání otv. zeď cihel. 0,0225 m2, tl. 15cm, MVC </t>
  </si>
  <si>
    <t>6</t>
  </si>
  <si>
    <t>971033441R00</t>
  </si>
  <si>
    <t xml:space="preserve">Vybourání otv. zeď cihel. pl.0,25 m2, tl.30cm, MVC </t>
  </si>
  <si>
    <t>5</t>
  </si>
  <si>
    <t>974031164R00</t>
  </si>
  <si>
    <t xml:space="preserve">Vysekání rýh ve zdi cihelné 15 x 15 cm </t>
  </si>
  <si>
    <t>3,5</t>
  </si>
  <si>
    <t>974031165R00</t>
  </si>
  <si>
    <t xml:space="preserve">Vysekání rýh ve zdi cihelné 15 x 20 cm </t>
  </si>
  <si>
    <t>99</t>
  </si>
  <si>
    <t>Staveništní přesun hmot</t>
  </si>
  <si>
    <t>999281105R00</t>
  </si>
  <si>
    <t xml:space="preserve">Přesun hmot pro opravy a údržbu do výšky 6 m </t>
  </si>
  <si>
    <t>t</t>
  </si>
  <si>
    <t>713</t>
  </si>
  <si>
    <t>Izolace tepelné</t>
  </si>
  <si>
    <t>240080892RZ3</t>
  </si>
  <si>
    <t xml:space="preserve">Izolace tepelná potrubí kruhovéh do d=200 </t>
  </si>
  <si>
    <t>(0,15*3,14*4,5)+(0,1*3,14*4,5)</t>
  </si>
  <si>
    <t>63153562.RZ3</t>
  </si>
  <si>
    <t>Rohož izolační 65kg/m3 3000x1000x 30 mm</t>
  </si>
  <si>
    <t>Rohož našitá na drátěném pletivu</t>
  </si>
  <si>
    <t>Součinitel tepelné vodivosti: 0,042 W/m . K</t>
  </si>
  <si>
    <t>3,5325*1,05</t>
  </si>
  <si>
    <t>998713201R00</t>
  </si>
  <si>
    <t xml:space="preserve">Přesun hmot pro izolace tepelné, výšky do 6 m </t>
  </si>
  <si>
    <t>728</t>
  </si>
  <si>
    <t>240080799T00</t>
  </si>
  <si>
    <t xml:space="preserve">Kotvení, těsnění, spojovací materiál </t>
  </si>
  <si>
    <t>kg</t>
  </si>
  <si>
    <t>28</t>
  </si>
  <si>
    <t>728112112R00</t>
  </si>
  <si>
    <t xml:space="preserve">Montáž potrubí plechového kruhového do d 200 mm </t>
  </si>
  <si>
    <t>d 100:1+3,5+0,5</t>
  </si>
  <si>
    <t>d 125:0,7+0,7+1</t>
  </si>
  <si>
    <t>d 150:3,5+1+1</t>
  </si>
  <si>
    <t>728112331RZ3</t>
  </si>
  <si>
    <t xml:space="preserve">Montáž tvarovek plech. kruhových do d 200 mm </t>
  </si>
  <si>
    <t>d 100:2</t>
  </si>
  <si>
    <t>d 125 :1</t>
  </si>
  <si>
    <t>d 150:3</t>
  </si>
  <si>
    <t>728314102RZ3</t>
  </si>
  <si>
    <t xml:space="preserve">Montáž gravit.žaluzie plast.150x150/100 </t>
  </si>
  <si>
    <t>728314103RZ3</t>
  </si>
  <si>
    <t xml:space="preserve">Montáž gravit.žaluzie plast.200x200/125 </t>
  </si>
  <si>
    <t>2</t>
  </si>
  <si>
    <t>728314104RZ3</t>
  </si>
  <si>
    <t xml:space="preserve">Montáž gravit.žaluzie plast.225x225/150 </t>
  </si>
  <si>
    <t>728415113RZ3</t>
  </si>
  <si>
    <t xml:space="preserve">Montáž mřížky větrací nebo ventilační do 0,15 m2 </t>
  </si>
  <si>
    <t>6+2</t>
  </si>
  <si>
    <t>728614211R00</t>
  </si>
  <si>
    <t xml:space="preserve">Mtž ventilátoru axiál. nízkotl. potrub. do d 200mm </t>
  </si>
  <si>
    <t>4+2+1</t>
  </si>
  <si>
    <t>283550243.F</t>
  </si>
  <si>
    <t>Páska samolepicí a těsnící ALU š=50mm/33m</t>
  </si>
  <si>
    <t>42911704.RZ3</t>
  </si>
  <si>
    <t>Ventilátor axiální d=100, s čelní deskou vč.montážní příruby</t>
  </si>
  <si>
    <t xml:space="preserve">Dle specifikace na výkrese </t>
  </si>
  <si>
    <t>2+2</t>
  </si>
  <si>
    <t>42911706.RZ3</t>
  </si>
  <si>
    <t>Ventilátor axiální d=125, s čelní deskou vč.montážní příruby</t>
  </si>
  <si>
    <t>42911709.RZ3</t>
  </si>
  <si>
    <t>Ventilátor axiální d=150, s čelní deskou vč.montážní příruby</t>
  </si>
  <si>
    <t>42973036RZ3</t>
  </si>
  <si>
    <t>Mřížka stěnová 200x150 Al, žaluzie horizontální</t>
  </si>
  <si>
    <t>42973050.RZ3</t>
  </si>
  <si>
    <t>Mřížka dveřní plast.oboustr. 445x82 - PT 489b</t>
  </si>
  <si>
    <t>42981270</t>
  </si>
  <si>
    <t>Trouba stáčená d 100 délka 1000 mm pozinkovaná</t>
  </si>
  <si>
    <t>1+3,5+0,5</t>
  </si>
  <si>
    <t>42981281</t>
  </si>
  <si>
    <t>Trouba stáčená d 125 délka 1000 mm pozinkovaná</t>
  </si>
  <si>
    <t>0,7+0,7+1</t>
  </si>
  <si>
    <t>42981284.RZ3</t>
  </si>
  <si>
    <t>Trouba stáčená d 150 délka 1000 mm pozinkovaná</t>
  </si>
  <si>
    <t>3,5+1+1</t>
  </si>
  <si>
    <t>429825279RZ3</t>
  </si>
  <si>
    <t>Tvarovka kruhová, d 100 mm Pz plech</t>
  </si>
  <si>
    <t>koleno:2</t>
  </si>
  <si>
    <t>429825280RZ3</t>
  </si>
  <si>
    <t>Tvarovka kruhová, d 125 mm Pz plech</t>
  </si>
  <si>
    <t>přechod:1</t>
  </si>
  <si>
    <t>429825281RZ3</t>
  </si>
  <si>
    <t>Tvarovka kruhová, d 150 mm Pz plech</t>
  </si>
  <si>
    <t>odbočka :2</t>
  </si>
  <si>
    <t>998728201R00</t>
  </si>
  <si>
    <t xml:space="preserve">Přesun hmot pro vzduchotechniku, výšky do 6 m </t>
  </si>
  <si>
    <t>904      R01</t>
  </si>
  <si>
    <t>Hzs-zkoušky v rámci montáž.prací Komplexní vyzkoušení a nastavení VZT</t>
  </si>
  <si>
    <t>h</t>
  </si>
  <si>
    <t>8</t>
  </si>
  <si>
    <t>767</t>
  </si>
  <si>
    <t>Konstrukce zámečnické</t>
  </si>
  <si>
    <t>240071289R00</t>
  </si>
  <si>
    <t>Zhotovení závěsů pro kruhové a 4hran. potrubí včetně dodávky materiálu</t>
  </si>
  <si>
    <t>12</t>
  </si>
  <si>
    <t>767995101R00</t>
  </si>
  <si>
    <t xml:space="preserve">Montáž kovových atypických konstrukcí do 5 kg </t>
  </si>
  <si>
    <t>998767201R00</t>
  </si>
  <si>
    <t xml:space="preserve">Přesun hmot pro zámečnické konstr., výšky do 6 m </t>
  </si>
  <si>
    <t>783</t>
  </si>
  <si>
    <t>Nátěry</t>
  </si>
  <si>
    <t>783222100R00</t>
  </si>
  <si>
    <t xml:space="preserve">Nátěr syntetický kovových konstrukcí dvojnásobný </t>
  </si>
  <si>
    <t>0,86</t>
  </si>
  <si>
    <t>783226100R00</t>
  </si>
  <si>
    <t xml:space="preserve">Nátěr syntetický kovových konstrukcí základní </t>
  </si>
  <si>
    <t>D96</t>
  </si>
  <si>
    <t>Přesuny suti a vybouraných hmot</t>
  </si>
  <si>
    <t>979017112R00</t>
  </si>
  <si>
    <t xml:space="preserve">Svislé přemístění vyb. hmot nošením na H do 3,5 m </t>
  </si>
  <si>
    <t>979017191R00</t>
  </si>
  <si>
    <t xml:space="preserve">Příplatek k přemístění suti za dalších H 3,5 m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</si>
  <si>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</si>
  <si>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</si>
  <si>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</si>
  <si>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</si>
  <si>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</si>
  <si>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</si>
  <si>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</si>
  <si>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</si>
  <si>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979087112R00</t>
  </si>
  <si>
    <t xml:space="preserve">Nakládání suti na dopravní prostředky </t>
  </si>
  <si>
    <t>979999999R00</t>
  </si>
  <si>
    <t xml:space="preserve">Poplatek za skládku 10 % příměsí </t>
  </si>
  <si>
    <t>začištění fasády  - oprava omítky 
vrtání díry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</si>
</sst>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5" x14ac:knownFonts="1"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30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0" fillId="0" borderId="0" xfId="0" applyFont="1"/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12" fillId="0" borderId="0" xfId="1" applyFont="1" applyAlignment="1">
      <alignment horizontal="center"/>
    </xf>
    <xf numFmtId="0" fontId="1" fillId="0" borderId="0" xfId="1"/>
    <xf numFmtId="0" fontId="3" fillId="0" borderId="0" xfId="1" applyFont="1"/>
    <xf numFmtId="0" fontId="13" fillId="0" borderId="0" xfId="1" applyFont="1" applyAlignment="1">
      <alignment horizontal="centerContinuous"/>
    </xf>
    <xf numFmtId="0" fontId="14" fillId="0" borderId="0" xfId="1" applyFont="1" applyAlignment="1">
      <alignment horizontal="centerContinuous"/>
    </xf>
    <xf numFmtId="0" fontId="14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0" xfId="1" applyFont="1" applyBorder="1"/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" fillId="0" borderId="0" xfId="1" applyNumberFormat="1"/>
    <xf numFmtId="0" fontId="15" fillId="0" borderId="0" xfId="1" applyFont="1"/>
    <xf numFmtId="0" fontId="16" fillId="0" borderId="58" xfId="1" applyFont="1" applyBorder="1" applyAlignment="1">
      <alignment horizontal="center" vertical="top"/>
    </xf>
    <xf numFmtId="49" fontId="16" fillId="0" borderId="58" xfId="1" applyNumberFormat="1" applyFont="1" applyBorder="1" applyAlignment="1">
      <alignment horizontal="left" vertical="top"/>
    </xf>
    <xf numFmtId="0" fontId="16" fillId="0" borderId="58" xfId="1" applyFont="1" applyBorder="1" applyAlignment="1">
      <alignment vertical="top" wrapText="1"/>
    </xf>
    <xf numFmtId="49" fontId="16" fillId="0" borderId="58" xfId="1" applyNumberFormat="1" applyFont="1" applyBorder="1" applyAlignment="1">
      <alignment horizontal="center" shrinkToFit="1"/>
    </xf>
    <xf numFmtId="4" fontId="16" fillId="0" borderId="58" xfId="1" applyNumberFormat="1" applyFont="1" applyBorder="1" applyAlignment="1">
      <alignment horizontal="right"/>
    </xf>
    <xf numFmtId="4" fontId="16" fillId="0" borderId="58" xfId="1" applyNumberFormat="1" applyFont="1" applyBorder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17" fillId="3" borderId="34" xfId="1" applyNumberFormat="1" applyFont="1" applyFill="1" applyBorder="1" applyAlignment="1">
      <alignment horizontal="left" wrapText="1" indent="1"/>
    </xf>
    <xf numFmtId="0" fontId="18" fillId="0" borderId="0" xfId="0" applyNumberFormat="1" applyFont="1"/>
    <xf numFmtId="0" fontId="18" fillId="0" borderId="13" xfId="0" applyNumberFormat="1" applyFont="1" applyBorder="1"/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9" fontId="20" fillId="3" borderId="59" xfId="1" applyNumberFormat="1" applyFont="1" applyFill="1" applyBorder="1" applyAlignment="1">
      <alignment horizontal="left" wrapText="1"/>
    </xf>
    <xf numFmtId="49" fontId="21" fillId="0" borderId="60" xfId="0" applyNumberFormat="1" applyFont="1" applyBorder="1" applyAlignment="1">
      <alignment horizontal="left" wrapText="1"/>
    </xf>
    <xf numFmtId="4" fontId="20" fillId="3" borderId="61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" fillId="0" borderId="0" xfId="1" applyNumberFormat="1"/>
    <xf numFmtId="0" fontId="1" fillId="0" borderId="0" xfId="1" applyBorder="1"/>
    <xf numFmtId="0" fontId="23" fillId="0" borderId="0" xfId="1" applyFont="1" applyAlignment="1"/>
    <xf numFmtId="0" fontId="1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2" fillId="4" borderId="0" xfId="0" applyFont="1" applyFill="1" applyBorder="1" applyAlignment="1">
      <alignment horizontal="centerContinuous"/>
    </xf>
    <xf numFmtId="3" fontId="2" fillId="4" borderId="0" xfId="0" applyNumberFormat="1" applyFont="1" applyFill="1" applyBorder="1" applyAlignment="1">
      <alignment horizontal="centerContinuous"/>
    </xf>
    <xf numFmtId="0" fontId="0" fillId="4" borderId="0" xfId="0" applyFill="1" applyBorder="1"/>
    <xf numFmtId="0" fontId="3" fillId="4" borderId="0" xfId="0" applyFont="1" applyFill="1" applyBorder="1"/>
    <xf numFmtId="0" fontId="4" fillId="4" borderId="0" xfId="0" applyFont="1" applyFill="1" applyBorder="1"/>
    <xf numFmtId="0" fontId="4" fillId="4" borderId="0" xfId="0" applyFont="1" applyFill="1" applyBorder="1" applyAlignment="1">
      <alignment horizontal="right"/>
    </xf>
    <xf numFmtId="0" fontId="4" fillId="4" borderId="0" xfId="0" applyFont="1" applyFill="1" applyBorder="1" applyAlignment="1">
      <alignment horizontal="center"/>
    </xf>
    <xf numFmtId="4" fontId="6" fillId="4" borderId="0" xfId="0" applyNumberFormat="1" applyFont="1" applyFill="1" applyBorder="1" applyAlignment="1">
      <alignment horizontal="right"/>
    </xf>
    <xf numFmtId="3" fontId="3" fillId="4" borderId="0" xfId="0" applyNumberFormat="1" applyFont="1" applyFill="1" applyBorder="1" applyAlignment="1">
      <alignment horizontal="right"/>
    </xf>
    <xf numFmtId="165" fontId="3" fillId="4" borderId="0" xfId="0" applyNumberFormat="1" applyFont="1" applyFill="1" applyBorder="1" applyAlignment="1">
      <alignment horizontal="right"/>
    </xf>
    <xf numFmtId="4" fontId="3" fillId="4" borderId="0" xfId="0" applyNumberFormat="1" applyFont="1" applyFill="1" applyBorder="1" applyAlignment="1">
      <alignment horizontal="right"/>
    </xf>
    <xf numFmtId="4" fontId="3" fillId="4" borderId="0" xfId="0" applyNumberFormat="1" applyFont="1" applyFill="1" applyBorder="1"/>
    <xf numFmtId="3" fontId="4" fillId="4" borderId="0" xfId="0" applyNumberFormat="1" applyFont="1" applyFill="1" applyBorder="1" applyAlignment="1">
      <alignment horizontal="right"/>
    </xf>
    <xf numFmtId="0" fontId="10" fillId="4" borderId="0" xfId="0" applyFont="1" applyFill="1" applyBorder="1"/>
    <xf numFmtId="3" fontId="11" fillId="4" borderId="0" xfId="0" applyNumberFormat="1" applyFont="1" applyFill="1" applyBorder="1"/>
    <xf numFmtId="4" fontId="11" fillId="4" borderId="0" xfId="0" applyNumberFormat="1" applyFont="1" applyFill="1" applyBorder="1"/>
    <xf numFmtId="4" fontId="0" fillId="4" borderId="0" xfId="0" applyNumberForma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72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33</v>
      </c>
      <c r="D2" s="5" t="str">
        <f>Rekapitulace!G2</f>
        <v>Vzduchotechnika 1.NP</v>
      </c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 t="s">
        <v>68</v>
      </c>
      <c r="B5" s="18"/>
      <c r="C5" s="19" t="s">
        <v>76</v>
      </c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 x14ac:dyDescent="0.2">
      <c r="A7" s="24" t="s">
        <v>74</v>
      </c>
      <c r="B7" s="25"/>
      <c r="C7" s="26" t="s">
        <v>75</v>
      </c>
      <c r="D7" s="27"/>
      <c r="E7" s="27"/>
      <c r="F7" s="28" t="s">
        <v>10</v>
      </c>
      <c r="G7" s="22">
        <f>IF(PocetMJ=0,,ROUND((F30+F32)/PocetMJ,1))</f>
        <v>0</v>
      </c>
    </row>
    <row r="8" spans="1:57" x14ac:dyDescent="0.2">
      <c r="A8" s="29" t="s">
        <v>11</v>
      </c>
      <c r="B8" s="13"/>
      <c r="C8" s="30"/>
      <c r="D8" s="30"/>
      <c r="E8" s="31"/>
      <c r="F8" s="32" t="s">
        <v>12</v>
      </c>
      <c r="G8" s="33"/>
      <c r="H8" s="34"/>
      <c r="I8" s="35"/>
    </row>
    <row r="9" spans="1:57" x14ac:dyDescent="0.2">
      <c r="A9" s="29" t="s">
        <v>13</v>
      </c>
      <c r="B9" s="13"/>
      <c r="C9" s="30">
        <f>Projektant</f>
        <v>0</v>
      </c>
      <c r="D9" s="30"/>
      <c r="E9" s="31"/>
      <c r="F9" s="13"/>
      <c r="G9" s="36"/>
      <c r="H9" s="37"/>
    </row>
    <row r="10" spans="1:57" x14ac:dyDescent="0.2">
      <c r="A10" s="29" t="s">
        <v>14</v>
      </c>
      <c r="B10" s="13"/>
      <c r="C10" s="30"/>
      <c r="D10" s="30"/>
      <c r="E10" s="30"/>
      <c r="F10" s="38"/>
      <c r="G10" s="39"/>
      <c r="H10" s="40"/>
    </row>
    <row r="11" spans="1:57" ht="13.5" customHeight="1" x14ac:dyDescent="0.2">
      <c r="A11" s="29" t="s">
        <v>15</v>
      </c>
      <c r="B11" s="13"/>
      <c r="C11" s="30"/>
      <c r="D11" s="30"/>
      <c r="E11" s="30"/>
      <c r="F11" s="41" t="s">
        <v>16</v>
      </c>
      <c r="G11" s="42">
        <v>20200307</v>
      </c>
      <c r="H11" s="37"/>
      <c r="BA11" s="43"/>
      <c r="BB11" s="43"/>
      <c r="BC11" s="43"/>
      <c r="BD11" s="43"/>
      <c r="BE11" s="43"/>
    </row>
    <row r="12" spans="1:57" ht="12.75" customHeight="1" x14ac:dyDescent="0.2">
      <c r="A12" s="44" t="s">
        <v>17</v>
      </c>
      <c r="B12" s="10"/>
      <c r="C12" s="45"/>
      <c r="D12" s="45"/>
      <c r="E12" s="45"/>
      <c r="F12" s="46" t="s">
        <v>18</v>
      </c>
      <c r="G12" s="47"/>
      <c r="H12" s="37"/>
    </row>
    <row r="13" spans="1:57" ht="28.5" customHeight="1" thickBot="1" x14ac:dyDescent="0.25">
      <c r="A13" s="48" t="s">
        <v>19</v>
      </c>
      <c r="B13" s="49"/>
      <c r="C13" s="49"/>
      <c r="D13" s="49"/>
      <c r="E13" s="50"/>
      <c r="F13" s="50"/>
      <c r="G13" s="51"/>
      <c r="H13" s="37"/>
    </row>
    <row r="14" spans="1:57" ht="17.25" customHeight="1" thickBot="1" x14ac:dyDescent="0.25">
      <c r="A14" s="52" t="s">
        <v>20</v>
      </c>
      <c r="B14" s="53"/>
      <c r="C14" s="54"/>
      <c r="D14" s="55" t="s">
        <v>21</v>
      </c>
      <c r="E14" s="56"/>
      <c r="F14" s="56"/>
      <c r="G14" s="54"/>
    </row>
    <row r="15" spans="1:57" ht="15.95" customHeight="1" x14ac:dyDescent="0.2">
      <c r="A15" s="57"/>
      <c r="B15" s="58" t="s">
        <v>22</v>
      </c>
      <c r="C15" s="59">
        <f>HSV</f>
        <v>0</v>
      </c>
      <c r="D15" s="60">
        <f>Rekapitulace!A22</f>
        <v>0</v>
      </c>
      <c r="E15" s="61"/>
      <c r="F15" s="62"/>
      <c r="G15" s="59">
        <f>Rekapitulace!I22</f>
        <v>0</v>
      </c>
    </row>
    <row r="16" spans="1:57" ht="15.95" customHeight="1" x14ac:dyDescent="0.2">
      <c r="A16" s="57" t="s">
        <v>23</v>
      </c>
      <c r="B16" s="58" t="s">
        <v>24</v>
      </c>
      <c r="C16" s="59">
        <f>PSV</f>
        <v>0</v>
      </c>
      <c r="D16" s="9">
        <f>Rekapitulace!A23</f>
        <v>0</v>
      </c>
      <c r="E16" s="63"/>
      <c r="F16" s="64"/>
      <c r="G16" s="59">
        <f>Rekapitulace!I23</f>
        <v>0</v>
      </c>
    </row>
    <row r="17" spans="1:7" ht="15.95" customHeight="1" x14ac:dyDescent="0.2">
      <c r="A17" s="57" t="s">
        <v>25</v>
      </c>
      <c r="B17" s="58" t="s">
        <v>26</v>
      </c>
      <c r="C17" s="59">
        <f>Mont</f>
        <v>0</v>
      </c>
      <c r="D17" s="9">
        <f>Rekapitulace!A24</f>
        <v>0</v>
      </c>
      <c r="E17" s="63"/>
      <c r="F17" s="64"/>
      <c r="G17" s="59">
        <f>Rekapitulace!I24</f>
        <v>0</v>
      </c>
    </row>
    <row r="18" spans="1:7" ht="15.95" customHeight="1" x14ac:dyDescent="0.2">
      <c r="A18" s="65" t="s">
        <v>27</v>
      </c>
      <c r="B18" s="66" t="s">
        <v>28</v>
      </c>
      <c r="C18" s="59">
        <f>Dodavka</f>
        <v>0</v>
      </c>
      <c r="D18" s="9">
        <f>Rekapitulace!A25</f>
        <v>0</v>
      </c>
      <c r="E18" s="63"/>
      <c r="F18" s="64"/>
      <c r="G18" s="59">
        <f>Rekapitulace!I25</f>
        <v>0</v>
      </c>
    </row>
    <row r="19" spans="1:7" ht="15.95" customHeight="1" x14ac:dyDescent="0.2">
      <c r="A19" s="67" t="s">
        <v>29</v>
      </c>
      <c r="B19" s="58"/>
      <c r="C19" s="59">
        <f>SUM(C15:C18)</f>
        <v>0</v>
      </c>
      <c r="D19" s="9">
        <f>Rekapitulace!A26</f>
        <v>0</v>
      </c>
      <c r="E19" s="63"/>
      <c r="F19" s="64"/>
      <c r="G19" s="59">
        <f>Rekapitulace!I26</f>
        <v>0</v>
      </c>
    </row>
    <row r="20" spans="1:7" ht="15.95" customHeight="1" x14ac:dyDescent="0.2">
      <c r="A20" s="67"/>
      <c r="B20" s="58"/>
      <c r="C20" s="59"/>
      <c r="D20" s="9">
        <f>Rekapitulace!A27</f>
        <v>0</v>
      </c>
      <c r="E20" s="63"/>
      <c r="F20" s="64"/>
      <c r="G20" s="59">
        <f>Rekapitulace!I27</f>
        <v>0</v>
      </c>
    </row>
    <row r="21" spans="1:7" ht="15.95" customHeight="1" x14ac:dyDescent="0.2">
      <c r="A21" s="67" t="s">
        <v>30</v>
      </c>
      <c r="B21" s="58"/>
      <c r="C21" s="59">
        <f>HZS</f>
        <v>0</v>
      </c>
      <c r="D21" s="9">
        <f>Rekapitulace!A28</f>
        <v>0</v>
      </c>
      <c r="E21" s="63"/>
      <c r="F21" s="64"/>
      <c r="G21" s="59">
        <f>Rekapitulace!I28</f>
        <v>0</v>
      </c>
    </row>
    <row r="22" spans="1:7" ht="15.95" customHeight="1" x14ac:dyDescent="0.2">
      <c r="A22" s="68" t="s">
        <v>31</v>
      </c>
      <c r="B22" s="69"/>
      <c r="C22" s="59">
        <f>C19+C21</f>
        <v>0</v>
      </c>
      <c r="D22" s="9" t="s">
        <v>32</v>
      </c>
      <c r="E22" s="63"/>
      <c r="F22" s="64"/>
      <c r="G22" s="59">
        <f>G23-SUM(G15:G21)</f>
        <v>0</v>
      </c>
    </row>
    <row r="23" spans="1:7" ht="15.95" customHeight="1" thickBot="1" x14ac:dyDescent="0.25">
      <c r="A23" s="70" t="s">
        <v>33</v>
      </c>
      <c r="B23" s="71"/>
      <c r="C23" s="72">
        <f>C22+G23</f>
        <v>0</v>
      </c>
      <c r="D23" s="73" t="s">
        <v>34</v>
      </c>
      <c r="E23" s="74"/>
      <c r="F23" s="75"/>
      <c r="G23" s="59">
        <f>VRN</f>
        <v>0</v>
      </c>
    </row>
    <row r="24" spans="1:7" x14ac:dyDescent="0.2">
      <c r="A24" s="76" t="s">
        <v>35</v>
      </c>
      <c r="B24" s="77"/>
      <c r="C24" s="78"/>
      <c r="D24" s="77" t="s">
        <v>36</v>
      </c>
      <c r="E24" s="77"/>
      <c r="F24" s="79" t="s">
        <v>37</v>
      </c>
      <c r="G24" s="80"/>
    </row>
    <row r="25" spans="1:7" x14ac:dyDescent="0.2">
      <c r="A25" s="68" t="s">
        <v>38</v>
      </c>
      <c r="B25" s="69"/>
      <c r="C25" s="81"/>
      <c r="D25" s="69" t="s">
        <v>38</v>
      </c>
      <c r="E25" s="82"/>
      <c r="F25" s="83" t="s">
        <v>38</v>
      </c>
      <c r="G25" s="84"/>
    </row>
    <row r="26" spans="1:7" ht="37.5" customHeight="1" x14ac:dyDescent="0.2">
      <c r="A26" s="68" t="s">
        <v>39</v>
      </c>
      <c r="B26" s="85"/>
      <c r="C26" s="81"/>
      <c r="D26" s="69" t="s">
        <v>39</v>
      </c>
      <c r="E26" s="82"/>
      <c r="F26" s="83" t="s">
        <v>39</v>
      </c>
      <c r="G26" s="84"/>
    </row>
    <row r="27" spans="1:7" x14ac:dyDescent="0.2">
      <c r="A27" s="68"/>
      <c r="B27" s="86"/>
      <c r="C27" s="81"/>
      <c r="D27" s="69"/>
      <c r="E27" s="82"/>
      <c r="F27" s="83"/>
      <c r="G27" s="84"/>
    </row>
    <row r="28" spans="1:7" x14ac:dyDescent="0.2">
      <c r="A28" s="68" t="s">
        <v>40</v>
      </c>
      <c r="B28" s="69"/>
      <c r="C28" s="81"/>
      <c r="D28" s="83" t="s">
        <v>41</v>
      </c>
      <c r="E28" s="81"/>
      <c r="F28" s="87" t="s">
        <v>41</v>
      </c>
      <c r="G28" s="84"/>
    </row>
    <row r="29" spans="1:7" ht="69" customHeight="1" x14ac:dyDescent="0.2">
      <c r="A29" s="68"/>
      <c r="B29" s="69"/>
      <c r="C29" s="88"/>
      <c r="D29" s="89"/>
      <c r="E29" s="88"/>
      <c r="F29" s="69"/>
      <c r="G29" s="84"/>
    </row>
    <row r="30" spans="1:7" x14ac:dyDescent="0.2">
      <c r="A30" s="90" t="s">
        <v>42</v>
      </c>
      <c r="B30" s="91"/>
      <c r="C30" s="92">
        <v>21</v>
      </c>
      <c r="D30" s="91" t="s">
        <v>43</v>
      </c>
      <c r="E30" s="93"/>
      <c r="F30" s="94">
        <f>C23-F32</f>
        <v>0</v>
      </c>
      <c r="G30" s="95"/>
    </row>
    <row r="31" spans="1:7" x14ac:dyDescent="0.2">
      <c r="A31" s="90" t="s">
        <v>44</v>
      </c>
      <c r="B31" s="91"/>
      <c r="C31" s="92">
        <f>SazbaDPH1</f>
        <v>21</v>
      </c>
      <c r="D31" s="91" t="s">
        <v>45</v>
      </c>
      <c r="E31" s="93"/>
      <c r="F31" s="94">
        <f>ROUND(PRODUCT(F30,C31/100),0)</f>
        <v>0</v>
      </c>
      <c r="G31" s="95"/>
    </row>
    <row r="32" spans="1:7" x14ac:dyDescent="0.2">
      <c r="A32" s="90" t="s">
        <v>42</v>
      </c>
      <c r="B32" s="91"/>
      <c r="C32" s="92">
        <v>0</v>
      </c>
      <c r="D32" s="91" t="s">
        <v>45</v>
      </c>
      <c r="E32" s="93"/>
      <c r="F32" s="94">
        <v>0</v>
      </c>
      <c r="G32" s="95"/>
    </row>
    <row r="33" spans="1:8" x14ac:dyDescent="0.2">
      <c r="A33" s="90" t="s">
        <v>44</v>
      </c>
      <c r="B33" s="96"/>
      <c r="C33" s="97">
        <f>SazbaDPH2</f>
        <v>0</v>
      </c>
      <c r="D33" s="91" t="s">
        <v>45</v>
      </c>
      <c r="E33" s="64"/>
      <c r="F33" s="94">
        <f>ROUND(PRODUCT(F32,C33/100),0)</f>
        <v>0</v>
      </c>
      <c r="G33" s="95"/>
    </row>
    <row r="34" spans="1:8" s="103" customFormat="1" ht="19.5" customHeight="1" thickBot="1" x14ac:dyDescent="0.3">
      <c r="A34" s="98" t="s">
        <v>46</v>
      </c>
      <c r="B34" s="99"/>
      <c r="C34" s="99"/>
      <c r="D34" s="99"/>
      <c r="E34" s="100"/>
      <c r="F34" s="101">
        <f>ROUND(SUM(F30:F33),0)</f>
        <v>0</v>
      </c>
      <c r="G34" s="102"/>
    </row>
    <row r="36" spans="1:8" x14ac:dyDescent="0.2">
      <c r="A36" s="104" t="s">
        <v>47</v>
      </c>
      <c r="B36" s="104"/>
      <c r="C36" s="104"/>
      <c r="D36" s="104"/>
      <c r="E36" s="104"/>
      <c r="F36" s="104"/>
      <c r="G36" s="104"/>
      <c r="H36" t="s">
        <v>5</v>
      </c>
    </row>
    <row r="37" spans="1:8" ht="14.25" customHeight="1" x14ac:dyDescent="0.2">
      <c r="A37" s="104"/>
      <c r="B37" s="105" t="s">
        <v>234</v>
      </c>
      <c r="C37" s="105"/>
      <c r="D37" s="105"/>
      <c r="E37" s="105"/>
      <c r="F37" s="105"/>
      <c r="G37" s="105"/>
      <c r="H37" t="s">
        <v>5</v>
      </c>
    </row>
    <row r="38" spans="1:8" ht="12.75" customHeight="1" x14ac:dyDescent="0.2">
      <c r="A38" s="106"/>
      <c r="B38" s="105"/>
      <c r="C38" s="105"/>
      <c r="D38" s="105"/>
      <c r="E38" s="105"/>
      <c r="F38" s="105"/>
      <c r="G38" s="105"/>
      <c r="H38" t="s">
        <v>5</v>
      </c>
    </row>
    <row r="39" spans="1:8" x14ac:dyDescent="0.2">
      <c r="A39" s="106"/>
      <c r="B39" s="105"/>
      <c r="C39" s="105"/>
      <c r="D39" s="105"/>
      <c r="E39" s="105"/>
      <c r="F39" s="105"/>
      <c r="G39" s="105"/>
      <c r="H39" t="s">
        <v>5</v>
      </c>
    </row>
    <row r="40" spans="1:8" x14ac:dyDescent="0.2">
      <c r="A40" s="106"/>
      <c r="B40" s="105"/>
      <c r="C40" s="105"/>
      <c r="D40" s="105"/>
      <c r="E40" s="105"/>
      <c r="F40" s="105"/>
      <c r="G40" s="105"/>
      <c r="H40" t="s">
        <v>5</v>
      </c>
    </row>
    <row r="41" spans="1:8" x14ac:dyDescent="0.2">
      <c r="A41" s="106"/>
      <c r="B41" s="105"/>
      <c r="C41" s="105"/>
      <c r="D41" s="105"/>
      <c r="E41" s="105"/>
      <c r="F41" s="105"/>
      <c r="G41" s="105"/>
      <c r="H41" t="s">
        <v>5</v>
      </c>
    </row>
    <row r="42" spans="1:8" x14ac:dyDescent="0.2">
      <c r="A42" s="106"/>
      <c r="B42" s="105"/>
      <c r="C42" s="105"/>
      <c r="D42" s="105"/>
      <c r="E42" s="105"/>
      <c r="F42" s="105"/>
      <c r="G42" s="105"/>
      <c r="H42" t="s">
        <v>5</v>
      </c>
    </row>
    <row r="43" spans="1:8" x14ac:dyDescent="0.2">
      <c r="A43" s="106"/>
      <c r="B43" s="105"/>
      <c r="C43" s="105"/>
      <c r="D43" s="105"/>
      <c r="E43" s="105"/>
      <c r="F43" s="105"/>
      <c r="G43" s="105"/>
      <c r="H43" t="s">
        <v>5</v>
      </c>
    </row>
    <row r="44" spans="1:8" x14ac:dyDescent="0.2">
      <c r="A44" s="106"/>
      <c r="B44" s="105"/>
      <c r="C44" s="105"/>
      <c r="D44" s="105"/>
      <c r="E44" s="105"/>
      <c r="F44" s="105"/>
      <c r="G44" s="105"/>
      <c r="H44" t="s">
        <v>5</v>
      </c>
    </row>
    <row r="45" spans="1:8" ht="0.75" customHeight="1" x14ac:dyDescent="0.2">
      <c r="A45" s="106"/>
      <c r="B45" s="105"/>
      <c r="C45" s="105"/>
      <c r="D45" s="105"/>
      <c r="E45" s="105"/>
      <c r="F45" s="105"/>
      <c r="G45" s="105"/>
      <c r="H45" t="s">
        <v>5</v>
      </c>
    </row>
    <row r="46" spans="1:8" x14ac:dyDescent="0.2">
      <c r="B46" s="107"/>
      <c r="C46" s="107"/>
      <c r="D46" s="107"/>
      <c r="E46" s="107"/>
      <c r="F46" s="107"/>
      <c r="G46" s="107"/>
    </row>
    <row r="47" spans="1:8" x14ac:dyDescent="0.2">
      <c r="B47" s="107"/>
      <c r="C47" s="107"/>
      <c r="D47" s="107"/>
      <c r="E47" s="107"/>
      <c r="F47" s="107"/>
      <c r="G47" s="107"/>
    </row>
    <row r="48" spans="1:8" x14ac:dyDescent="0.2">
      <c r="B48" s="107"/>
      <c r="C48" s="107"/>
      <c r="D48" s="107"/>
      <c r="E48" s="107"/>
      <c r="F48" s="107"/>
      <c r="G48" s="107"/>
    </row>
    <row r="49" spans="2:7" x14ac:dyDescent="0.2">
      <c r="B49" s="107"/>
      <c r="C49" s="107"/>
      <c r="D49" s="107"/>
      <c r="E49" s="107"/>
      <c r="F49" s="107"/>
      <c r="G49" s="107"/>
    </row>
    <row r="50" spans="2:7" x14ac:dyDescent="0.2">
      <c r="B50" s="107"/>
      <c r="C50" s="107"/>
      <c r="D50" s="107"/>
      <c r="E50" s="107"/>
      <c r="F50" s="107"/>
      <c r="G50" s="107"/>
    </row>
    <row r="51" spans="2:7" x14ac:dyDescent="0.2">
      <c r="B51" s="107"/>
      <c r="C51" s="107"/>
      <c r="D51" s="107"/>
      <c r="E51" s="107"/>
      <c r="F51" s="107"/>
      <c r="G51" s="107"/>
    </row>
    <row r="52" spans="2:7" x14ac:dyDescent="0.2">
      <c r="B52" s="107"/>
      <c r="C52" s="107"/>
      <c r="D52" s="107"/>
      <c r="E52" s="107"/>
      <c r="F52" s="107"/>
      <c r="G52" s="107"/>
    </row>
    <row r="53" spans="2:7" x14ac:dyDescent="0.2">
      <c r="B53" s="107"/>
      <c r="C53" s="107"/>
      <c r="D53" s="107"/>
      <c r="E53" s="107"/>
      <c r="F53" s="107"/>
      <c r="G53" s="107"/>
    </row>
    <row r="54" spans="2:7" x14ac:dyDescent="0.2">
      <c r="B54" s="107"/>
      <c r="C54" s="107"/>
      <c r="D54" s="107"/>
      <c r="E54" s="107"/>
      <c r="F54" s="107"/>
      <c r="G54" s="107"/>
    </row>
    <row r="55" spans="2:7" x14ac:dyDescent="0.2">
      <c r="B55" s="107"/>
      <c r="C55" s="107"/>
      <c r="D55" s="107"/>
      <c r="E55" s="107"/>
      <c r="F55" s="107"/>
      <c r="G55" s="10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81"/>
  <sheetViews>
    <sheetView workbookViewId="0">
      <selection activeCell="A19" sqref="A19:N39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108" t="s">
        <v>48</v>
      </c>
      <c r="B1" s="109"/>
      <c r="C1" s="110" t="str">
        <f>CONCATENATE(cislostavby," ",nazevstavby)</f>
        <v>20200307 OOP Město Albrechtice</v>
      </c>
      <c r="D1" s="111"/>
      <c r="E1" s="112"/>
      <c r="F1" s="111"/>
      <c r="G1" s="113" t="s">
        <v>49</v>
      </c>
      <c r="H1" s="114" t="s">
        <v>77</v>
      </c>
      <c r="I1" s="115"/>
    </row>
    <row r="2" spans="1:9" ht="13.5" thickBot="1" x14ac:dyDescent="0.25">
      <c r="A2" s="116" t="s">
        <v>50</v>
      </c>
      <c r="B2" s="117"/>
      <c r="C2" s="118" t="str">
        <f>CONCATENATE(cisloobjektu," ",nazevobjektu)</f>
        <v>1 Stavební úpravy 1.NP a 4.NP</v>
      </c>
      <c r="D2" s="119"/>
      <c r="E2" s="120"/>
      <c r="F2" s="119"/>
      <c r="G2" s="121" t="s">
        <v>78</v>
      </c>
      <c r="H2" s="122"/>
      <c r="I2" s="123"/>
    </row>
    <row r="3" spans="1:9" ht="13.5" thickTop="1" x14ac:dyDescent="0.2">
      <c r="A3" s="82"/>
      <c r="B3" s="82"/>
      <c r="C3" s="82"/>
      <c r="D3" s="82"/>
      <c r="E3" s="82"/>
      <c r="F3" s="69"/>
      <c r="G3" s="82"/>
      <c r="H3" s="82"/>
      <c r="I3" s="82"/>
    </row>
    <row r="4" spans="1:9" ht="19.5" customHeight="1" x14ac:dyDescent="0.25">
      <c r="A4" s="124" t="s">
        <v>51</v>
      </c>
      <c r="B4" s="125"/>
      <c r="C4" s="125"/>
      <c r="D4" s="125"/>
      <c r="E4" s="126"/>
      <c r="F4" s="125"/>
      <c r="G4" s="125"/>
      <c r="H4" s="125"/>
      <c r="I4" s="125"/>
    </row>
    <row r="5" spans="1:9" ht="13.5" thickBot="1" x14ac:dyDescent="0.25">
      <c r="A5" s="82"/>
      <c r="B5" s="82"/>
      <c r="C5" s="82"/>
      <c r="D5" s="82"/>
      <c r="E5" s="82"/>
      <c r="F5" s="82"/>
      <c r="G5" s="82"/>
      <c r="H5" s="82"/>
      <c r="I5" s="82"/>
    </row>
    <row r="6" spans="1:9" s="37" customFormat="1" ht="13.5" thickBot="1" x14ac:dyDescent="0.25">
      <c r="A6" s="127"/>
      <c r="B6" s="128" t="s">
        <v>52</v>
      </c>
      <c r="C6" s="128"/>
      <c r="D6" s="129"/>
      <c r="E6" s="130" t="s">
        <v>53</v>
      </c>
      <c r="F6" s="131" t="s">
        <v>54</v>
      </c>
      <c r="G6" s="131" t="s">
        <v>55</v>
      </c>
      <c r="H6" s="131" t="s">
        <v>56</v>
      </c>
      <c r="I6" s="132" t="s">
        <v>30</v>
      </c>
    </row>
    <row r="7" spans="1:9" s="37" customFormat="1" x14ac:dyDescent="0.2">
      <c r="A7" s="209" t="str">
        <f>Položky!B7</f>
        <v>3</v>
      </c>
      <c r="B7" s="133" t="str">
        <f>Položky!C7</f>
        <v>Svislé a kompletní konstrukce</v>
      </c>
      <c r="C7" s="69"/>
      <c r="D7" s="134"/>
      <c r="E7" s="210">
        <f>Položky!BA10</f>
        <v>0</v>
      </c>
      <c r="F7" s="211">
        <f>Položky!BB10</f>
        <v>0</v>
      </c>
      <c r="G7" s="211">
        <f>Položky!BC10</f>
        <v>0</v>
      </c>
      <c r="H7" s="211">
        <f>Položky!BD10</f>
        <v>0</v>
      </c>
      <c r="I7" s="212">
        <f>Položky!BE10</f>
        <v>0</v>
      </c>
    </row>
    <row r="8" spans="1:9" s="37" customFormat="1" x14ac:dyDescent="0.2">
      <c r="A8" s="209" t="str">
        <f>Položky!B11</f>
        <v>61</v>
      </c>
      <c r="B8" s="133" t="str">
        <f>Položky!C11</f>
        <v>Upravy povrchů vnitřní</v>
      </c>
      <c r="C8" s="69"/>
      <c r="D8" s="134"/>
      <c r="E8" s="210">
        <f>Položky!BA15</f>
        <v>0</v>
      </c>
      <c r="F8" s="211">
        <f>Položky!BB15</f>
        <v>0</v>
      </c>
      <c r="G8" s="211">
        <f>Položky!BC15</f>
        <v>0</v>
      </c>
      <c r="H8" s="211">
        <f>Položky!BD15</f>
        <v>0</v>
      </c>
      <c r="I8" s="212">
        <f>Položky!BE15</f>
        <v>0</v>
      </c>
    </row>
    <row r="9" spans="1:9" s="37" customFormat="1" x14ac:dyDescent="0.2">
      <c r="A9" s="209" t="str">
        <f>Položky!B16</f>
        <v>62</v>
      </c>
      <c r="B9" s="133" t="str">
        <f>Položky!C16</f>
        <v>Úpravy povrchů vnější</v>
      </c>
      <c r="C9" s="69"/>
      <c r="D9" s="134"/>
      <c r="E9" s="210">
        <f>Položky!BA19</f>
        <v>0</v>
      </c>
      <c r="F9" s="211">
        <f>Položky!BB19</f>
        <v>0</v>
      </c>
      <c r="G9" s="211">
        <f>Položky!BC19</f>
        <v>0</v>
      </c>
      <c r="H9" s="211">
        <f>Položky!BD19</f>
        <v>0</v>
      </c>
      <c r="I9" s="212">
        <f>Položky!BE19</f>
        <v>0</v>
      </c>
    </row>
    <row r="10" spans="1:9" s="37" customFormat="1" x14ac:dyDescent="0.2">
      <c r="A10" s="209" t="str">
        <f>Položky!B20</f>
        <v>97</v>
      </c>
      <c r="B10" s="133" t="str">
        <f>Položky!C20</f>
        <v>Prorážení otvorů</v>
      </c>
      <c r="C10" s="69"/>
      <c r="D10" s="134"/>
      <c r="E10" s="210">
        <f>Položky!BA36</f>
        <v>0</v>
      </c>
      <c r="F10" s="211">
        <f>Položky!BB36</f>
        <v>0</v>
      </c>
      <c r="G10" s="211">
        <f>Položky!BC36</f>
        <v>0</v>
      </c>
      <c r="H10" s="211">
        <f>Položky!BD36</f>
        <v>0</v>
      </c>
      <c r="I10" s="212">
        <f>Položky!BE36</f>
        <v>0</v>
      </c>
    </row>
    <row r="11" spans="1:9" s="37" customFormat="1" x14ac:dyDescent="0.2">
      <c r="A11" s="209" t="str">
        <f>Položky!B37</f>
        <v>99</v>
      </c>
      <c r="B11" s="133" t="str">
        <f>Položky!C37</f>
        <v>Staveništní přesun hmot</v>
      </c>
      <c r="C11" s="69"/>
      <c r="D11" s="134"/>
      <c r="E11" s="210">
        <f>Položky!BA39</f>
        <v>0</v>
      </c>
      <c r="F11" s="211">
        <f>Položky!BB39</f>
        <v>0</v>
      </c>
      <c r="G11" s="211">
        <f>Položky!BC39</f>
        <v>0</v>
      </c>
      <c r="H11" s="211">
        <f>Položky!BD39</f>
        <v>0</v>
      </c>
      <c r="I11" s="212">
        <f>Položky!BE39</f>
        <v>0</v>
      </c>
    </row>
    <row r="12" spans="1:9" s="37" customFormat="1" x14ac:dyDescent="0.2">
      <c r="A12" s="209" t="str">
        <f>Položky!B40</f>
        <v>713</v>
      </c>
      <c r="B12" s="133" t="str">
        <f>Položky!C40</f>
        <v>Izolace tepelné</v>
      </c>
      <c r="C12" s="69"/>
      <c r="D12" s="134"/>
      <c r="E12" s="210">
        <f>Položky!BA49</f>
        <v>0</v>
      </c>
      <c r="F12" s="211">
        <f>Položky!BB49</f>
        <v>0</v>
      </c>
      <c r="G12" s="211">
        <f>Položky!BC49</f>
        <v>0</v>
      </c>
      <c r="H12" s="211">
        <f>Položky!BD49</f>
        <v>0</v>
      </c>
      <c r="I12" s="212">
        <f>Položky!BE49</f>
        <v>0</v>
      </c>
    </row>
    <row r="13" spans="1:9" s="37" customFormat="1" x14ac:dyDescent="0.2">
      <c r="A13" s="209" t="str">
        <f>Položky!B50</f>
        <v>728</v>
      </c>
      <c r="B13" s="133" t="str">
        <f>Položky!C50</f>
        <v>Zemní práce</v>
      </c>
      <c r="C13" s="69"/>
      <c r="D13" s="134"/>
      <c r="E13" s="210">
        <f>Položky!BA104</f>
        <v>0</v>
      </c>
      <c r="F13" s="211">
        <f>Položky!BB104</f>
        <v>0</v>
      </c>
      <c r="G13" s="211">
        <f>Položky!BC104</f>
        <v>0</v>
      </c>
      <c r="H13" s="211">
        <f>Položky!BD104</f>
        <v>0</v>
      </c>
      <c r="I13" s="212">
        <f>Položky!BE104</f>
        <v>0</v>
      </c>
    </row>
    <row r="14" spans="1:9" s="37" customFormat="1" x14ac:dyDescent="0.2">
      <c r="A14" s="209" t="str">
        <f>Položky!B105</f>
        <v>767</v>
      </c>
      <c r="B14" s="133" t="str">
        <f>Položky!C105</f>
        <v>Konstrukce zámečnické</v>
      </c>
      <c r="C14" s="69"/>
      <c r="D14" s="134"/>
      <c r="E14" s="210">
        <f>Položky!BA112</f>
        <v>0</v>
      </c>
      <c r="F14" s="211">
        <f>Položky!BB112</f>
        <v>0</v>
      </c>
      <c r="G14" s="211">
        <f>Položky!BC112</f>
        <v>0</v>
      </c>
      <c r="H14" s="211">
        <f>Položky!BD112</f>
        <v>0</v>
      </c>
      <c r="I14" s="212">
        <f>Položky!BE112</f>
        <v>0</v>
      </c>
    </row>
    <row r="15" spans="1:9" s="37" customFormat="1" x14ac:dyDescent="0.2">
      <c r="A15" s="209" t="str">
        <f>Položky!B113</f>
        <v>783</v>
      </c>
      <c r="B15" s="133" t="str">
        <f>Položky!C113</f>
        <v>Nátěry</v>
      </c>
      <c r="C15" s="69"/>
      <c r="D15" s="134"/>
      <c r="E15" s="210">
        <f>Položky!BA118</f>
        <v>0</v>
      </c>
      <c r="F15" s="211">
        <f>Položky!BB118</f>
        <v>0</v>
      </c>
      <c r="G15" s="211">
        <f>Položky!BC118</f>
        <v>0</v>
      </c>
      <c r="H15" s="211">
        <f>Položky!BD118</f>
        <v>0</v>
      </c>
      <c r="I15" s="212">
        <f>Položky!BE118</f>
        <v>0</v>
      </c>
    </row>
    <row r="16" spans="1:9" s="37" customFormat="1" ht="13.5" thickBot="1" x14ac:dyDescent="0.25">
      <c r="A16" s="209" t="str">
        <f>Položky!B119</f>
        <v>D96</v>
      </c>
      <c r="B16" s="133" t="str">
        <f>Položky!C119</f>
        <v>Přesuny suti a vybouraných hmot</v>
      </c>
      <c r="C16" s="69"/>
      <c r="D16" s="134"/>
      <c r="E16" s="210">
        <f>Položky!BA136</f>
        <v>0</v>
      </c>
      <c r="F16" s="211">
        <f>Položky!BB136</f>
        <v>0</v>
      </c>
      <c r="G16" s="211">
        <f>Položky!BC136</f>
        <v>0</v>
      </c>
      <c r="H16" s="211">
        <f>Položky!BD136</f>
        <v>0</v>
      </c>
      <c r="I16" s="212">
        <f>Položky!BE136</f>
        <v>0</v>
      </c>
    </row>
    <row r="17" spans="1:57" s="141" customFormat="1" ht="13.5" thickBot="1" x14ac:dyDescent="0.25">
      <c r="A17" s="135"/>
      <c r="B17" s="136" t="s">
        <v>57</v>
      </c>
      <c r="C17" s="136"/>
      <c r="D17" s="137"/>
      <c r="E17" s="138">
        <f>SUM(E7:E16)</f>
        <v>0</v>
      </c>
      <c r="F17" s="139">
        <f>SUM(F7:F16)</f>
        <v>0</v>
      </c>
      <c r="G17" s="139">
        <f>SUM(G7:G16)</f>
        <v>0</v>
      </c>
      <c r="H17" s="139">
        <f>SUM(H7:H16)</f>
        <v>0</v>
      </c>
      <c r="I17" s="140">
        <f>SUM(I7:I16)</f>
        <v>0</v>
      </c>
    </row>
    <row r="18" spans="1:57" x14ac:dyDescent="0.2">
      <c r="A18" s="69"/>
      <c r="B18" s="69"/>
      <c r="C18" s="69"/>
      <c r="D18" s="69"/>
      <c r="E18" s="69"/>
      <c r="F18" s="69"/>
      <c r="G18" s="69"/>
      <c r="H18" s="69"/>
      <c r="I18" s="69"/>
    </row>
    <row r="19" spans="1:57" ht="19.5" customHeight="1" x14ac:dyDescent="0.25">
      <c r="A19" s="213"/>
      <c r="B19" s="213"/>
      <c r="C19" s="213"/>
      <c r="D19" s="213"/>
      <c r="E19" s="213"/>
      <c r="F19" s="213"/>
      <c r="G19" s="214"/>
      <c r="H19" s="213"/>
      <c r="I19" s="213"/>
      <c r="J19" s="215"/>
      <c r="K19" s="215"/>
      <c r="L19" s="215"/>
      <c r="M19" s="215"/>
      <c r="N19" s="215"/>
      <c r="BA19" s="43"/>
      <c r="BB19" s="43"/>
      <c r="BC19" s="43"/>
      <c r="BD19" s="43"/>
      <c r="BE19" s="43"/>
    </row>
    <row r="20" spans="1:57" x14ac:dyDescent="0.2">
      <c r="A20" s="216"/>
      <c r="B20" s="216"/>
      <c r="C20" s="216"/>
      <c r="D20" s="216"/>
      <c r="E20" s="216"/>
      <c r="F20" s="216"/>
      <c r="G20" s="216"/>
      <c r="H20" s="216"/>
      <c r="I20" s="216"/>
      <c r="J20" s="215"/>
      <c r="K20" s="215"/>
      <c r="L20" s="215"/>
      <c r="M20" s="215"/>
      <c r="N20" s="215"/>
    </row>
    <row r="21" spans="1:57" x14ac:dyDescent="0.2">
      <c r="A21" s="217"/>
      <c r="B21" s="217"/>
      <c r="C21" s="217"/>
      <c r="D21" s="216"/>
      <c r="E21" s="218"/>
      <c r="F21" s="218"/>
      <c r="G21" s="219"/>
      <c r="H21" s="220"/>
      <c r="I21" s="220"/>
      <c r="J21" s="215"/>
      <c r="K21" s="215"/>
      <c r="L21" s="215"/>
      <c r="M21" s="215"/>
      <c r="N21" s="215"/>
    </row>
    <row r="22" spans="1:57" x14ac:dyDescent="0.2">
      <c r="A22" s="216"/>
      <c r="B22" s="216"/>
      <c r="C22" s="216"/>
      <c r="D22" s="216"/>
      <c r="E22" s="221"/>
      <c r="F22" s="222"/>
      <c r="G22" s="221"/>
      <c r="H22" s="223"/>
      <c r="I22" s="221"/>
      <c r="J22" s="215"/>
      <c r="K22" s="215"/>
      <c r="L22" s="215"/>
      <c r="M22" s="215"/>
      <c r="N22" s="215"/>
      <c r="BA22">
        <v>0</v>
      </c>
    </row>
    <row r="23" spans="1:57" x14ac:dyDescent="0.2">
      <c r="A23" s="216"/>
      <c r="B23" s="216"/>
      <c r="C23" s="216"/>
      <c r="D23" s="216"/>
      <c r="E23" s="221"/>
      <c r="F23" s="222"/>
      <c r="G23" s="221"/>
      <c r="H23" s="223"/>
      <c r="I23" s="221"/>
      <c r="J23" s="215"/>
      <c r="K23" s="215"/>
      <c r="L23" s="215"/>
      <c r="M23" s="215"/>
      <c r="N23" s="215"/>
      <c r="BA23">
        <v>0</v>
      </c>
    </row>
    <row r="24" spans="1:57" x14ac:dyDescent="0.2">
      <c r="A24" s="216"/>
      <c r="B24" s="216"/>
      <c r="C24" s="216"/>
      <c r="D24" s="216"/>
      <c r="E24" s="221"/>
      <c r="F24" s="222"/>
      <c r="G24" s="221"/>
      <c r="H24" s="223"/>
      <c r="I24" s="221"/>
      <c r="J24" s="215"/>
      <c r="K24" s="215"/>
      <c r="L24" s="215"/>
      <c r="M24" s="215"/>
      <c r="N24" s="215"/>
      <c r="BA24">
        <v>0</v>
      </c>
    </row>
    <row r="25" spans="1:57" x14ac:dyDescent="0.2">
      <c r="A25" s="216"/>
      <c r="B25" s="216"/>
      <c r="C25" s="216"/>
      <c r="D25" s="216"/>
      <c r="E25" s="221"/>
      <c r="F25" s="222"/>
      <c r="G25" s="221"/>
      <c r="H25" s="223"/>
      <c r="I25" s="221"/>
      <c r="J25" s="215"/>
      <c r="K25" s="215"/>
      <c r="L25" s="215"/>
      <c r="M25" s="215"/>
      <c r="N25" s="215"/>
      <c r="BA25">
        <v>0</v>
      </c>
    </row>
    <row r="26" spans="1:57" x14ac:dyDescent="0.2">
      <c r="A26" s="216"/>
      <c r="B26" s="216"/>
      <c r="C26" s="216"/>
      <c r="D26" s="216"/>
      <c r="E26" s="221"/>
      <c r="F26" s="222"/>
      <c r="G26" s="221"/>
      <c r="H26" s="223"/>
      <c r="I26" s="221"/>
      <c r="J26" s="215"/>
      <c r="K26" s="215"/>
      <c r="L26" s="215"/>
      <c r="M26" s="215"/>
      <c r="N26" s="215"/>
      <c r="BA26">
        <v>1</v>
      </c>
    </row>
    <row r="27" spans="1:57" x14ac:dyDescent="0.2">
      <c r="A27" s="216"/>
      <c r="B27" s="216"/>
      <c r="C27" s="216"/>
      <c r="D27" s="216"/>
      <c r="E27" s="221"/>
      <c r="F27" s="222"/>
      <c r="G27" s="221"/>
      <c r="H27" s="223"/>
      <c r="I27" s="221"/>
      <c r="J27" s="215"/>
      <c r="K27" s="215"/>
      <c r="L27" s="215"/>
      <c r="M27" s="215"/>
      <c r="N27" s="215"/>
      <c r="BA27">
        <v>1</v>
      </c>
    </row>
    <row r="28" spans="1:57" x14ac:dyDescent="0.2">
      <c r="A28" s="216"/>
      <c r="B28" s="216"/>
      <c r="C28" s="216"/>
      <c r="D28" s="216"/>
      <c r="E28" s="221"/>
      <c r="F28" s="222"/>
      <c r="G28" s="221"/>
      <c r="H28" s="223"/>
      <c r="I28" s="221"/>
      <c r="J28" s="215"/>
      <c r="K28" s="215"/>
      <c r="L28" s="215"/>
      <c r="M28" s="215"/>
      <c r="N28" s="215"/>
      <c r="BA28">
        <v>2</v>
      </c>
    </row>
    <row r="29" spans="1:57" x14ac:dyDescent="0.2">
      <c r="A29" s="216"/>
      <c r="B29" s="216"/>
      <c r="C29" s="216"/>
      <c r="D29" s="216"/>
      <c r="E29" s="221"/>
      <c r="F29" s="222"/>
      <c r="G29" s="221"/>
      <c r="H29" s="223"/>
      <c r="I29" s="221"/>
      <c r="J29" s="215"/>
      <c r="K29" s="215"/>
      <c r="L29" s="215"/>
      <c r="M29" s="215"/>
      <c r="N29" s="215"/>
      <c r="BA29">
        <v>2</v>
      </c>
    </row>
    <row r="30" spans="1:57" x14ac:dyDescent="0.2">
      <c r="A30" s="216"/>
      <c r="B30" s="217"/>
      <c r="C30" s="216"/>
      <c r="D30" s="224"/>
      <c r="E30" s="224"/>
      <c r="F30" s="224"/>
      <c r="G30" s="224"/>
      <c r="H30" s="225"/>
      <c r="I30" s="225"/>
      <c r="J30" s="215"/>
      <c r="K30" s="215"/>
      <c r="L30" s="215"/>
      <c r="M30" s="215"/>
      <c r="N30" s="215"/>
    </row>
    <row r="31" spans="1:57" x14ac:dyDescent="0.2">
      <c r="A31" s="215"/>
      <c r="B31" s="215"/>
      <c r="C31" s="215"/>
      <c r="D31" s="215"/>
      <c r="E31" s="215"/>
      <c r="F31" s="215"/>
      <c r="G31" s="215"/>
      <c r="H31" s="215"/>
      <c r="I31" s="215"/>
      <c r="J31" s="215"/>
      <c r="K31" s="215"/>
      <c r="L31" s="215"/>
      <c r="M31" s="215"/>
      <c r="N31" s="215"/>
    </row>
    <row r="32" spans="1:57" x14ac:dyDescent="0.2">
      <c r="A32" s="215"/>
      <c r="B32" s="226"/>
      <c r="C32" s="215"/>
      <c r="D32" s="215"/>
      <c r="E32" s="215"/>
      <c r="F32" s="227"/>
      <c r="G32" s="228"/>
      <c r="H32" s="228"/>
      <c r="I32" s="229"/>
      <c r="J32" s="215"/>
      <c r="K32" s="215"/>
      <c r="L32" s="215"/>
      <c r="M32" s="215"/>
      <c r="N32" s="215"/>
    </row>
    <row r="33" spans="1:14" x14ac:dyDescent="0.2">
      <c r="A33" s="215"/>
      <c r="B33" s="215"/>
      <c r="C33" s="215"/>
      <c r="D33" s="215"/>
      <c r="E33" s="215"/>
      <c r="F33" s="227"/>
      <c r="G33" s="228"/>
      <c r="H33" s="228"/>
      <c r="I33" s="229"/>
      <c r="J33" s="215"/>
      <c r="K33" s="215"/>
      <c r="L33" s="215"/>
      <c r="M33" s="215"/>
      <c r="N33" s="215"/>
    </row>
    <row r="34" spans="1:14" x14ac:dyDescent="0.2">
      <c r="A34" s="215"/>
      <c r="B34" s="215"/>
      <c r="C34" s="215"/>
      <c r="D34" s="215"/>
      <c r="E34" s="215"/>
      <c r="F34" s="227"/>
      <c r="G34" s="228"/>
      <c r="H34" s="228"/>
      <c r="I34" s="229"/>
      <c r="J34" s="215"/>
      <c r="K34" s="215"/>
      <c r="L34" s="215"/>
      <c r="M34" s="215"/>
      <c r="N34" s="215"/>
    </row>
    <row r="35" spans="1:14" x14ac:dyDescent="0.2">
      <c r="A35" s="215"/>
      <c r="B35" s="215"/>
      <c r="C35" s="215"/>
      <c r="D35" s="215"/>
      <c r="E35" s="215"/>
      <c r="F35" s="227"/>
      <c r="G35" s="228"/>
      <c r="H35" s="228"/>
      <c r="I35" s="229"/>
      <c r="J35" s="215"/>
      <c r="K35" s="215"/>
      <c r="L35" s="215"/>
      <c r="M35" s="215"/>
      <c r="N35" s="215"/>
    </row>
    <row r="36" spans="1:14" x14ac:dyDescent="0.2">
      <c r="A36" s="215"/>
      <c r="B36" s="215"/>
      <c r="C36" s="215"/>
      <c r="D36" s="215"/>
      <c r="E36" s="215"/>
      <c r="F36" s="227"/>
      <c r="G36" s="228"/>
      <c r="H36" s="228"/>
      <c r="I36" s="229"/>
      <c r="J36" s="215"/>
      <c r="K36" s="215"/>
      <c r="L36" s="215"/>
      <c r="M36" s="215"/>
      <c r="N36" s="215"/>
    </row>
    <row r="37" spans="1:14" x14ac:dyDescent="0.2">
      <c r="A37" s="215"/>
      <c r="B37" s="215"/>
      <c r="C37" s="215"/>
      <c r="D37" s="215"/>
      <c r="E37" s="215"/>
      <c r="F37" s="227"/>
      <c r="G37" s="228"/>
      <c r="H37" s="228"/>
      <c r="I37" s="229"/>
      <c r="J37" s="215"/>
      <c r="K37" s="215"/>
      <c r="L37" s="215"/>
      <c r="M37" s="215"/>
      <c r="N37" s="215"/>
    </row>
    <row r="38" spans="1:14" x14ac:dyDescent="0.2">
      <c r="A38" s="215"/>
      <c r="B38" s="215"/>
      <c r="C38" s="215"/>
      <c r="D38" s="215"/>
      <c r="E38" s="215"/>
      <c r="F38" s="227"/>
      <c r="G38" s="228"/>
      <c r="H38" s="228"/>
      <c r="I38" s="229"/>
      <c r="J38" s="215"/>
      <c r="K38" s="215"/>
      <c r="L38" s="215"/>
      <c r="M38" s="215"/>
      <c r="N38" s="215"/>
    </row>
    <row r="39" spans="1:14" x14ac:dyDescent="0.2">
      <c r="A39" s="215"/>
      <c r="B39" s="215"/>
      <c r="C39" s="215"/>
      <c r="D39" s="215"/>
      <c r="E39" s="215"/>
      <c r="F39" s="227"/>
      <c r="G39" s="228"/>
      <c r="H39" s="228"/>
      <c r="I39" s="229"/>
      <c r="J39" s="215"/>
      <c r="K39" s="215"/>
      <c r="L39" s="215"/>
      <c r="M39" s="215"/>
      <c r="N39" s="215"/>
    </row>
    <row r="40" spans="1:14" x14ac:dyDescent="0.2">
      <c r="F40" s="142"/>
      <c r="G40" s="143"/>
      <c r="H40" s="143"/>
      <c r="I40" s="144"/>
    </row>
    <row r="41" spans="1:14" x14ac:dyDescent="0.2">
      <c r="F41" s="142"/>
      <c r="G41" s="143"/>
      <c r="H41" s="143"/>
      <c r="I41" s="144"/>
    </row>
    <row r="42" spans="1:14" x14ac:dyDescent="0.2">
      <c r="F42" s="142"/>
      <c r="G42" s="143"/>
      <c r="H42" s="143"/>
      <c r="I42" s="144"/>
    </row>
    <row r="43" spans="1:14" x14ac:dyDescent="0.2">
      <c r="F43" s="142"/>
      <c r="G43" s="143"/>
      <c r="H43" s="143"/>
      <c r="I43" s="144"/>
    </row>
    <row r="44" spans="1:14" x14ac:dyDescent="0.2">
      <c r="F44" s="142"/>
      <c r="G44" s="143"/>
      <c r="H44" s="143"/>
      <c r="I44" s="144"/>
    </row>
    <row r="45" spans="1:14" x14ac:dyDescent="0.2">
      <c r="F45" s="142"/>
      <c r="G45" s="143"/>
      <c r="H45" s="143"/>
      <c r="I45" s="144"/>
    </row>
    <row r="46" spans="1:14" x14ac:dyDescent="0.2">
      <c r="F46" s="142"/>
      <c r="G46" s="143"/>
      <c r="H46" s="143"/>
      <c r="I46" s="144"/>
    </row>
    <row r="47" spans="1:14" x14ac:dyDescent="0.2">
      <c r="F47" s="142"/>
      <c r="G47" s="143"/>
      <c r="H47" s="143"/>
      <c r="I47" s="144"/>
    </row>
    <row r="48" spans="1:14" x14ac:dyDescent="0.2">
      <c r="F48" s="142"/>
      <c r="G48" s="143"/>
      <c r="H48" s="143"/>
      <c r="I48" s="144"/>
    </row>
    <row r="49" spans="6:9" x14ac:dyDescent="0.2">
      <c r="F49" s="142"/>
      <c r="G49" s="143"/>
      <c r="H49" s="143"/>
      <c r="I49" s="144"/>
    </row>
    <row r="50" spans="6:9" x14ac:dyDescent="0.2">
      <c r="F50" s="142"/>
      <c r="G50" s="143"/>
      <c r="H50" s="143"/>
      <c r="I50" s="144"/>
    </row>
    <row r="51" spans="6:9" x14ac:dyDescent="0.2">
      <c r="F51" s="142"/>
      <c r="G51" s="143"/>
      <c r="H51" s="143"/>
      <c r="I51" s="144"/>
    </row>
    <row r="52" spans="6:9" x14ac:dyDescent="0.2">
      <c r="F52" s="142"/>
      <c r="G52" s="143"/>
      <c r="H52" s="143"/>
      <c r="I52" s="144"/>
    </row>
    <row r="53" spans="6:9" x14ac:dyDescent="0.2">
      <c r="F53" s="142"/>
      <c r="G53" s="143"/>
      <c r="H53" s="143"/>
      <c r="I53" s="144"/>
    </row>
    <row r="54" spans="6:9" x14ac:dyDescent="0.2">
      <c r="F54" s="142"/>
      <c r="G54" s="143"/>
      <c r="H54" s="143"/>
      <c r="I54" s="144"/>
    </row>
    <row r="55" spans="6:9" x14ac:dyDescent="0.2">
      <c r="F55" s="142"/>
      <c r="G55" s="143"/>
      <c r="H55" s="143"/>
      <c r="I55" s="144"/>
    </row>
    <row r="56" spans="6:9" x14ac:dyDescent="0.2">
      <c r="F56" s="142"/>
      <c r="G56" s="143"/>
      <c r="H56" s="143"/>
      <c r="I56" s="144"/>
    </row>
    <row r="57" spans="6:9" x14ac:dyDescent="0.2">
      <c r="F57" s="142"/>
      <c r="G57" s="143"/>
      <c r="H57" s="143"/>
      <c r="I57" s="144"/>
    </row>
    <row r="58" spans="6:9" x14ac:dyDescent="0.2">
      <c r="F58" s="142"/>
      <c r="G58" s="143"/>
      <c r="H58" s="143"/>
      <c r="I58" s="144"/>
    </row>
    <row r="59" spans="6:9" x14ac:dyDescent="0.2">
      <c r="F59" s="142"/>
      <c r="G59" s="143"/>
      <c r="H59" s="143"/>
      <c r="I59" s="144"/>
    </row>
    <row r="60" spans="6:9" x14ac:dyDescent="0.2">
      <c r="F60" s="142"/>
      <c r="G60" s="143"/>
      <c r="H60" s="143"/>
      <c r="I60" s="144"/>
    </row>
    <row r="61" spans="6:9" x14ac:dyDescent="0.2">
      <c r="F61" s="142"/>
      <c r="G61" s="143"/>
      <c r="H61" s="143"/>
      <c r="I61" s="144"/>
    </row>
    <row r="62" spans="6:9" x14ac:dyDescent="0.2">
      <c r="F62" s="142"/>
      <c r="G62" s="143"/>
      <c r="H62" s="143"/>
      <c r="I62" s="144"/>
    </row>
    <row r="63" spans="6:9" x14ac:dyDescent="0.2">
      <c r="F63" s="142"/>
      <c r="G63" s="143"/>
      <c r="H63" s="143"/>
      <c r="I63" s="144"/>
    </row>
    <row r="64" spans="6:9" x14ac:dyDescent="0.2">
      <c r="F64" s="142"/>
      <c r="G64" s="143"/>
      <c r="H64" s="143"/>
      <c r="I64" s="144"/>
    </row>
    <row r="65" spans="6:9" x14ac:dyDescent="0.2">
      <c r="F65" s="142"/>
      <c r="G65" s="143"/>
      <c r="H65" s="143"/>
      <c r="I65" s="144"/>
    </row>
    <row r="66" spans="6:9" x14ac:dyDescent="0.2">
      <c r="F66" s="142"/>
      <c r="G66" s="143"/>
      <c r="H66" s="143"/>
      <c r="I66" s="144"/>
    </row>
    <row r="67" spans="6:9" x14ac:dyDescent="0.2">
      <c r="F67" s="142"/>
      <c r="G67" s="143"/>
      <c r="H67" s="143"/>
      <c r="I67" s="144"/>
    </row>
    <row r="68" spans="6:9" x14ac:dyDescent="0.2">
      <c r="F68" s="142"/>
      <c r="G68" s="143"/>
      <c r="H68" s="143"/>
      <c r="I68" s="144"/>
    </row>
    <row r="69" spans="6:9" x14ac:dyDescent="0.2">
      <c r="F69" s="142"/>
      <c r="G69" s="143"/>
      <c r="H69" s="143"/>
      <c r="I69" s="144"/>
    </row>
    <row r="70" spans="6:9" x14ac:dyDescent="0.2">
      <c r="F70" s="142"/>
      <c r="G70" s="143"/>
      <c r="H70" s="143"/>
      <c r="I70" s="144"/>
    </row>
    <row r="71" spans="6:9" x14ac:dyDescent="0.2">
      <c r="F71" s="142"/>
      <c r="G71" s="143"/>
      <c r="H71" s="143"/>
      <c r="I71" s="144"/>
    </row>
    <row r="72" spans="6:9" x14ac:dyDescent="0.2">
      <c r="F72" s="142"/>
      <c r="G72" s="143"/>
      <c r="H72" s="143"/>
      <c r="I72" s="144"/>
    </row>
    <row r="73" spans="6:9" x14ac:dyDescent="0.2">
      <c r="F73" s="142"/>
      <c r="G73" s="143"/>
      <c r="H73" s="143"/>
      <c r="I73" s="144"/>
    </row>
    <row r="74" spans="6:9" x14ac:dyDescent="0.2">
      <c r="F74" s="142"/>
      <c r="G74" s="143"/>
      <c r="H74" s="143"/>
      <c r="I74" s="144"/>
    </row>
    <row r="75" spans="6:9" x14ac:dyDescent="0.2">
      <c r="F75" s="142"/>
      <c r="G75" s="143"/>
      <c r="H75" s="143"/>
      <c r="I75" s="144"/>
    </row>
    <row r="76" spans="6:9" x14ac:dyDescent="0.2">
      <c r="F76" s="142"/>
      <c r="G76" s="143"/>
      <c r="H76" s="143"/>
      <c r="I76" s="144"/>
    </row>
    <row r="77" spans="6:9" x14ac:dyDescent="0.2">
      <c r="F77" s="142"/>
      <c r="G77" s="143"/>
      <c r="H77" s="143"/>
      <c r="I77" s="144"/>
    </row>
    <row r="78" spans="6:9" x14ac:dyDescent="0.2">
      <c r="F78" s="142"/>
      <c r="G78" s="143"/>
      <c r="H78" s="143"/>
      <c r="I78" s="144"/>
    </row>
    <row r="79" spans="6:9" x14ac:dyDescent="0.2">
      <c r="F79" s="142"/>
      <c r="G79" s="143"/>
      <c r="H79" s="143"/>
      <c r="I79" s="144"/>
    </row>
    <row r="80" spans="6:9" x14ac:dyDescent="0.2">
      <c r="F80" s="142"/>
      <c r="G80" s="143"/>
      <c r="H80" s="143"/>
      <c r="I80" s="144"/>
    </row>
    <row r="81" spans="6:9" x14ac:dyDescent="0.2">
      <c r="F81" s="142"/>
      <c r="G81" s="143"/>
      <c r="H81" s="143"/>
      <c r="I81" s="144"/>
    </row>
  </sheetData>
  <mergeCells count="4">
    <mergeCell ref="A1:B1"/>
    <mergeCell ref="A2:B2"/>
    <mergeCell ref="G2:I2"/>
    <mergeCell ref="H30:I3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209"/>
  <sheetViews>
    <sheetView showGridLines="0" showZeros="0" tabSelected="1" zoomScaleNormal="100" workbookViewId="0">
      <selection activeCell="L22" sqref="L22"/>
    </sheetView>
  </sheetViews>
  <sheetFormatPr defaultRowHeight="12.75" x14ac:dyDescent="0.2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203" customWidth="1"/>
    <col min="6" max="6" width="9.85546875" style="146" customWidth="1"/>
    <col min="7" max="7" width="13.85546875" style="146" customWidth="1"/>
    <col min="8" max="11" width="9.140625" style="146"/>
    <col min="12" max="12" width="75.42578125" style="146" customWidth="1"/>
    <col min="13" max="13" width="45.28515625" style="146" customWidth="1"/>
    <col min="14" max="16384" width="9.140625" style="146"/>
  </cols>
  <sheetData>
    <row r="1" spans="1:104" ht="15.75" x14ac:dyDescent="0.25">
      <c r="A1" s="145" t="s">
        <v>73</v>
      </c>
      <c r="B1" s="145"/>
      <c r="C1" s="145"/>
      <c r="D1" s="145"/>
      <c r="E1" s="145"/>
      <c r="F1" s="145"/>
      <c r="G1" s="145"/>
    </row>
    <row r="2" spans="1:104" ht="14.25" customHeight="1" thickBot="1" x14ac:dyDescent="0.25">
      <c r="A2" s="147"/>
      <c r="B2" s="148"/>
      <c r="C2" s="149"/>
      <c r="D2" s="149"/>
      <c r="E2" s="150"/>
      <c r="F2" s="149"/>
      <c r="G2" s="149"/>
    </row>
    <row r="3" spans="1:104" ht="13.5" thickTop="1" x14ac:dyDescent="0.2">
      <c r="A3" s="108" t="s">
        <v>48</v>
      </c>
      <c r="B3" s="109"/>
      <c r="C3" s="110" t="str">
        <f>CONCATENATE(cislostavby," ",nazevstavby)</f>
        <v>20200307 OOP Město Albrechtice</v>
      </c>
      <c r="D3" s="151"/>
      <c r="E3" s="152" t="s">
        <v>59</v>
      </c>
      <c r="F3" s="153" t="str">
        <f>Rekapitulace!H1</f>
        <v>33</v>
      </c>
      <c r="G3" s="154"/>
    </row>
    <row r="4" spans="1:104" ht="13.5" thickBot="1" x14ac:dyDescent="0.25">
      <c r="A4" s="155" t="s">
        <v>50</v>
      </c>
      <c r="B4" s="117"/>
      <c r="C4" s="118" t="str">
        <f>CONCATENATE(cisloobjektu," ",nazevobjektu)</f>
        <v>1 Stavební úpravy 1.NP a 4.NP</v>
      </c>
      <c r="D4" s="156"/>
      <c r="E4" s="157" t="str">
        <f>Rekapitulace!G2</f>
        <v>Vzduchotechnika 1.NP</v>
      </c>
      <c r="F4" s="158"/>
      <c r="G4" s="159"/>
    </row>
    <row r="5" spans="1:104" ht="13.5" thickTop="1" x14ac:dyDescent="0.2">
      <c r="A5" s="160"/>
      <c r="B5" s="147"/>
      <c r="C5" s="147"/>
      <c r="D5" s="147"/>
      <c r="E5" s="161"/>
      <c r="F5" s="147"/>
      <c r="G5" s="162"/>
    </row>
    <row r="6" spans="1:104" x14ac:dyDescent="0.2">
      <c r="A6" s="163" t="s">
        <v>60</v>
      </c>
      <c r="B6" s="164" t="s">
        <v>61</v>
      </c>
      <c r="C6" s="164" t="s">
        <v>62</v>
      </c>
      <c r="D6" s="164" t="s">
        <v>63</v>
      </c>
      <c r="E6" s="165" t="s">
        <v>64</v>
      </c>
      <c r="F6" s="164" t="s">
        <v>65</v>
      </c>
      <c r="G6" s="166" t="s">
        <v>66</v>
      </c>
    </row>
    <row r="7" spans="1:104" x14ac:dyDescent="0.2">
      <c r="A7" s="167" t="s">
        <v>67</v>
      </c>
      <c r="B7" s="168" t="s">
        <v>79</v>
      </c>
      <c r="C7" s="169" t="s">
        <v>80</v>
      </c>
      <c r="D7" s="170"/>
      <c r="E7" s="171"/>
      <c r="F7" s="171"/>
      <c r="G7" s="172"/>
      <c r="H7" s="173"/>
      <c r="I7" s="173"/>
      <c r="O7" s="174">
        <v>1</v>
      </c>
    </row>
    <row r="8" spans="1:104" ht="22.5" x14ac:dyDescent="0.2">
      <c r="A8" s="175">
        <v>1</v>
      </c>
      <c r="B8" s="176" t="s">
        <v>81</v>
      </c>
      <c r="C8" s="177" t="s">
        <v>82</v>
      </c>
      <c r="D8" s="178" t="s">
        <v>83</v>
      </c>
      <c r="E8" s="179">
        <v>11</v>
      </c>
      <c r="F8" s="179">
        <v>0</v>
      </c>
      <c r="G8" s="180">
        <f>E8*F8</f>
        <v>0</v>
      </c>
      <c r="O8" s="174">
        <v>2</v>
      </c>
      <c r="AA8" s="146">
        <v>1</v>
      </c>
      <c r="AB8" s="146">
        <v>0</v>
      </c>
      <c r="AC8" s="146">
        <v>0</v>
      </c>
      <c r="AZ8" s="146">
        <v>1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4">
        <v>1</v>
      </c>
      <c r="CB8" s="174">
        <v>0</v>
      </c>
      <c r="CZ8" s="146">
        <v>1.3169999999999999E-2</v>
      </c>
    </row>
    <row r="9" spans="1:104" x14ac:dyDescent="0.2">
      <c r="A9" s="181"/>
      <c r="B9" s="187"/>
      <c r="C9" s="188" t="s">
        <v>84</v>
      </c>
      <c r="D9" s="189"/>
      <c r="E9" s="190">
        <v>11</v>
      </c>
      <c r="F9" s="191"/>
      <c r="G9" s="192"/>
      <c r="M9" s="186" t="s">
        <v>84</v>
      </c>
      <c r="O9" s="174"/>
    </row>
    <row r="10" spans="1:104" x14ac:dyDescent="0.2">
      <c r="A10" s="193"/>
      <c r="B10" s="194" t="s">
        <v>71</v>
      </c>
      <c r="C10" s="195" t="str">
        <f>CONCATENATE(B7," ",C7)</f>
        <v>3 Svislé a kompletní konstrukce</v>
      </c>
      <c r="D10" s="196"/>
      <c r="E10" s="197"/>
      <c r="F10" s="198"/>
      <c r="G10" s="199">
        <f>SUM(G7:G9)</f>
        <v>0</v>
      </c>
      <c r="O10" s="174">
        <v>4</v>
      </c>
      <c r="BA10" s="200">
        <f>SUM(BA7:BA9)</f>
        <v>0</v>
      </c>
      <c r="BB10" s="200">
        <f>SUM(BB7:BB9)</f>
        <v>0</v>
      </c>
      <c r="BC10" s="200">
        <f>SUM(BC7:BC9)</f>
        <v>0</v>
      </c>
      <c r="BD10" s="200">
        <f>SUM(BD7:BD9)</f>
        <v>0</v>
      </c>
      <c r="BE10" s="200">
        <f>SUM(BE7:BE9)</f>
        <v>0</v>
      </c>
    </row>
    <row r="11" spans="1:104" x14ac:dyDescent="0.2">
      <c r="A11" s="167" t="s">
        <v>67</v>
      </c>
      <c r="B11" s="168" t="s">
        <v>85</v>
      </c>
      <c r="C11" s="169" t="s">
        <v>86</v>
      </c>
      <c r="D11" s="170"/>
      <c r="E11" s="171"/>
      <c r="F11" s="171"/>
      <c r="G11" s="172"/>
      <c r="H11" s="173"/>
      <c r="I11" s="173"/>
      <c r="O11" s="174">
        <v>1</v>
      </c>
    </row>
    <row r="12" spans="1:104" ht="22.5" x14ac:dyDescent="0.2">
      <c r="A12" s="175">
        <v>2</v>
      </c>
      <c r="B12" s="176" t="s">
        <v>87</v>
      </c>
      <c r="C12" s="177" t="s">
        <v>88</v>
      </c>
      <c r="D12" s="178" t="s">
        <v>89</v>
      </c>
      <c r="E12" s="179">
        <v>4.3499999999999996</v>
      </c>
      <c r="F12" s="179">
        <v>0</v>
      </c>
      <c r="G12" s="180">
        <f>E12*F12</f>
        <v>0</v>
      </c>
      <c r="O12" s="174">
        <v>2</v>
      </c>
      <c r="AA12" s="146">
        <v>1</v>
      </c>
      <c r="AB12" s="146">
        <v>1</v>
      </c>
      <c r="AC12" s="146">
        <v>1</v>
      </c>
      <c r="AZ12" s="146">
        <v>1</v>
      </c>
      <c r="BA12" s="146">
        <f>IF(AZ12=1,G12,0)</f>
        <v>0</v>
      </c>
      <c r="BB12" s="146">
        <f>IF(AZ12=2,G12,0)</f>
        <v>0</v>
      </c>
      <c r="BC12" s="146">
        <f>IF(AZ12=3,G12,0)</f>
        <v>0</v>
      </c>
      <c r="BD12" s="146">
        <f>IF(AZ12=4,G12,0)</f>
        <v>0</v>
      </c>
      <c r="BE12" s="146">
        <f>IF(AZ12=5,G12,0)</f>
        <v>0</v>
      </c>
      <c r="CA12" s="174">
        <v>1</v>
      </c>
      <c r="CB12" s="174">
        <v>1</v>
      </c>
      <c r="CZ12" s="146">
        <v>6.8000000000000005E-2</v>
      </c>
    </row>
    <row r="13" spans="1:104" x14ac:dyDescent="0.2">
      <c r="A13" s="181"/>
      <c r="B13" s="182"/>
      <c r="C13" s="183" t="s">
        <v>90</v>
      </c>
      <c r="D13" s="184"/>
      <c r="E13" s="184"/>
      <c r="F13" s="184"/>
      <c r="G13" s="185"/>
      <c r="L13" s="186" t="s">
        <v>90</v>
      </c>
      <c r="O13" s="174">
        <v>3</v>
      </c>
    </row>
    <row r="14" spans="1:104" x14ac:dyDescent="0.2">
      <c r="A14" s="181"/>
      <c r="B14" s="187"/>
      <c r="C14" s="188" t="s">
        <v>91</v>
      </c>
      <c r="D14" s="189"/>
      <c r="E14" s="190">
        <v>4.3499999999999996</v>
      </c>
      <c r="F14" s="191"/>
      <c r="G14" s="192"/>
      <c r="M14" s="186" t="s">
        <v>91</v>
      </c>
      <c r="O14" s="174"/>
    </row>
    <row r="15" spans="1:104" x14ac:dyDescent="0.2">
      <c r="A15" s="193"/>
      <c r="B15" s="194" t="s">
        <v>71</v>
      </c>
      <c r="C15" s="195" t="str">
        <f>CONCATENATE(B11," ",C11)</f>
        <v>61 Upravy povrchů vnitřní</v>
      </c>
      <c r="D15" s="196"/>
      <c r="E15" s="197"/>
      <c r="F15" s="198"/>
      <c r="G15" s="199">
        <f>SUM(G11:G14)</f>
        <v>0</v>
      </c>
      <c r="O15" s="174">
        <v>4</v>
      </c>
      <c r="BA15" s="200">
        <f>SUM(BA11:BA14)</f>
        <v>0</v>
      </c>
      <c r="BB15" s="200">
        <f>SUM(BB11:BB14)</f>
        <v>0</v>
      </c>
      <c r="BC15" s="200">
        <f>SUM(BC11:BC14)</f>
        <v>0</v>
      </c>
      <c r="BD15" s="200">
        <f>SUM(BD11:BD14)</f>
        <v>0</v>
      </c>
      <c r="BE15" s="200">
        <f>SUM(BE11:BE14)</f>
        <v>0</v>
      </c>
    </row>
    <row r="16" spans="1:104" x14ac:dyDescent="0.2">
      <c r="A16" s="167" t="s">
        <v>67</v>
      </c>
      <c r="B16" s="168" t="s">
        <v>92</v>
      </c>
      <c r="C16" s="169" t="s">
        <v>93</v>
      </c>
      <c r="D16" s="170"/>
      <c r="E16" s="171"/>
      <c r="F16" s="171"/>
      <c r="G16" s="172"/>
      <c r="H16" s="173"/>
      <c r="I16" s="173"/>
      <c r="O16" s="174">
        <v>1</v>
      </c>
    </row>
    <row r="17" spans="1:104" x14ac:dyDescent="0.2">
      <c r="A17" s="175">
        <v>3</v>
      </c>
      <c r="B17" s="176" t="s">
        <v>94</v>
      </c>
      <c r="C17" s="177" t="s">
        <v>95</v>
      </c>
      <c r="D17" s="178" t="s">
        <v>96</v>
      </c>
      <c r="E17" s="179">
        <v>26</v>
      </c>
      <c r="F17" s="179">
        <v>0</v>
      </c>
      <c r="G17" s="180">
        <f>E17*F17</f>
        <v>0</v>
      </c>
      <c r="O17" s="174">
        <v>2</v>
      </c>
      <c r="AA17" s="146">
        <v>1</v>
      </c>
      <c r="AB17" s="146">
        <v>0</v>
      </c>
      <c r="AC17" s="146">
        <v>0</v>
      </c>
      <c r="AZ17" s="146">
        <v>1</v>
      </c>
      <c r="BA17" s="146">
        <f>IF(AZ17=1,G17,0)</f>
        <v>0</v>
      </c>
      <c r="BB17" s="146">
        <f>IF(AZ17=2,G17,0)</f>
        <v>0</v>
      </c>
      <c r="BC17" s="146">
        <f>IF(AZ17=3,G17,0)</f>
        <v>0</v>
      </c>
      <c r="BD17" s="146">
        <f>IF(AZ17=4,G17,0)</f>
        <v>0</v>
      </c>
      <c r="BE17" s="146">
        <f>IF(AZ17=5,G17,0)</f>
        <v>0</v>
      </c>
      <c r="CA17" s="174">
        <v>1</v>
      </c>
      <c r="CB17" s="174">
        <v>0</v>
      </c>
      <c r="CZ17" s="146">
        <v>0</v>
      </c>
    </row>
    <row r="18" spans="1:104" x14ac:dyDescent="0.2">
      <c r="A18" s="181"/>
      <c r="B18" s="187"/>
      <c r="C18" s="188" t="s">
        <v>97</v>
      </c>
      <c r="D18" s="189"/>
      <c r="E18" s="190">
        <v>26</v>
      </c>
      <c r="F18" s="191"/>
      <c r="G18" s="192"/>
      <c r="M18" s="186">
        <v>26</v>
      </c>
      <c r="O18" s="174"/>
    </row>
    <row r="19" spans="1:104" x14ac:dyDescent="0.2">
      <c r="A19" s="193"/>
      <c r="B19" s="194" t="s">
        <v>71</v>
      </c>
      <c r="C19" s="195" t="str">
        <f>CONCATENATE(B16," ",C16)</f>
        <v>62 Úpravy povrchů vnější</v>
      </c>
      <c r="D19" s="196"/>
      <c r="E19" s="197"/>
      <c r="F19" s="198"/>
      <c r="G19" s="199">
        <f>SUM(G16:G18)</f>
        <v>0</v>
      </c>
      <c r="O19" s="174">
        <v>4</v>
      </c>
      <c r="BA19" s="200">
        <f>SUM(BA16:BA18)</f>
        <v>0</v>
      </c>
      <c r="BB19" s="200">
        <f>SUM(BB16:BB18)</f>
        <v>0</v>
      </c>
      <c r="BC19" s="200">
        <f>SUM(BC16:BC18)</f>
        <v>0</v>
      </c>
      <c r="BD19" s="200">
        <f>SUM(BD16:BD18)</f>
        <v>0</v>
      </c>
      <c r="BE19" s="200">
        <f>SUM(BE16:BE18)</f>
        <v>0</v>
      </c>
    </row>
    <row r="20" spans="1:104" x14ac:dyDescent="0.2">
      <c r="A20" s="167" t="s">
        <v>67</v>
      </c>
      <c r="B20" s="168" t="s">
        <v>98</v>
      </c>
      <c r="C20" s="169" t="s">
        <v>99</v>
      </c>
      <c r="D20" s="170"/>
      <c r="E20" s="171"/>
      <c r="F20" s="171"/>
      <c r="G20" s="172"/>
      <c r="H20" s="173"/>
      <c r="I20" s="173"/>
      <c r="O20" s="174">
        <v>1</v>
      </c>
    </row>
    <row r="21" spans="1:104" x14ac:dyDescent="0.2">
      <c r="A21" s="175">
        <v>4</v>
      </c>
      <c r="B21" s="176" t="s">
        <v>100</v>
      </c>
      <c r="C21" s="177" t="s">
        <v>101</v>
      </c>
      <c r="D21" s="178" t="s">
        <v>96</v>
      </c>
      <c r="E21" s="179">
        <v>1.2</v>
      </c>
      <c r="F21" s="179">
        <v>0</v>
      </c>
      <c r="G21" s="180">
        <f>E21*F21</f>
        <v>0</v>
      </c>
      <c r="O21" s="174">
        <v>2</v>
      </c>
      <c r="AA21" s="146">
        <v>1</v>
      </c>
      <c r="AB21" s="146">
        <v>1</v>
      </c>
      <c r="AC21" s="146">
        <v>1</v>
      </c>
      <c r="AZ21" s="146">
        <v>1</v>
      </c>
      <c r="BA21" s="146">
        <f>IF(AZ21=1,G21,0)</f>
        <v>0</v>
      </c>
      <c r="BB21" s="146">
        <f>IF(AZ21=2,G21,0)</f>
        <v>0</v>
      </c>
      <c r="BC21" s="146">
        <f>IF(AZ21=3,G21,0)</f>
        <v>0</v>
      </c>
      <c r="BD21" s="146">
        <f>IF(AZ21=4,G21,0)</f>
        <v>0</v>
      </c>
      <c r="BE21" s="146">
        <f>IF(AZ21=5,G21,0)</f>
        <v>0</v>
      </c>
      <c r="CA21" s="174">
        <v>1</v>
      </c>
      <c r="CB21" s="174">
        <v>1</v>
      </c>
      <c r="CZ21" s="146">
        <v>0</v>
      </c>
    </row>
    <row r="22" spans="1:104" x14ac:dyDescent="0.2">
      <c r="A22" s="181"/>
      <c r="B22" s="187"/>
      <c r="C22" s="188" t="s">
        <v>102</v>
      </c>
      <c r="D22" s="189"/>
      <c r="E22" s="190">
        <v>1.2</v>
      </c>
      <c r="F22" s="191"/>
      <c r="G22" s="192"/>
      <c r="M22" s="186" t="s">
        <v>102</v>
      </c>
      <c r="O22" s="174"/>
    </row>
    <row r="23" spans="1:104" x14ac:dyDescent="0.2">
      <c r="A23" s="175">
        <v>5</v>
      </c>
      <c r="B23" s="176" t="s">
        <v>103</v>
      </c>
      <c r="C23" s="177" t="s">
        <v>104</v>
      </c>
      <c r="D23" s="178" t="s">
        <v>96</v>
      </c>
      <c r="E23" s="179">
        <v>1.8</v>
      </c>
      <c r="F23" s="179">
        <v>0</v>
      </c>
      <c r="G23" s="180">
        <f>E23*F23</f>
        <v>0</v>
      </c>
      <c r="O23" s="174">
        <v>2</v>
      </c>
      <c r="AA23" s="146">
        <v>1</v>
      </c>
      <c r="AB23" s="146">
        <v>1</v>
      </c>
      <c r="AC23" s="146">
        <v>1</v>
      </c>
      <c r="AZ23" s="146">
        <v>1</v>
      </c>
      <c r="BA23" s="146">
        <f>IF(AZ23=1,G23,0)</f>
        <v>0</v>
      </c>
      <c r="BB23" s="146">
        <f>IF(AZ23=2,G23,0)</f>
        <v>0</v>
      </c>
      <c r="BC23" s="146">
        <f>IF(AZ23=3,G23,0)</f>
        <v>0</v>
      </c>
      <c r="BD23" s="146">
        <f>IF(AZ23=4,G23,0)</f>
        <v>0</v>
      </c>
      <c r="BE23" s="146">
        <f>IF(AZ23=5,G23,0)</f>
        <v>0</v>
      </c>
      <c r="CA23" s="174">
        <v>1</v>
      </c>
      <c r="CB23" s="174">
        <v>1</v>
      </c>
      <c r="CZ23" s="146">
        <v>0</v>
      </c>
    </row>
    <row r="24" spans="1:104" x14ac:dyDescent="0.2">
      <c r="A24" s="181"/>
      <c r="B24" s="187"/>
      <c r="C24" s="188" t="s">
        <v>105</v>
      </c>
      <c r="D24" s="189"/>
      <c r="E24" s="190">
        <v>1.8</v>
      </c>
      <c r="F24" s="191"/>
      <c r="G24" s="192"/>
      <c r="M24" s="186" t="s">
        <v>105</v>
      </c>
      <c r="O24" s="174"/>
    </row>
    <row r="25" spans="1:104" x14ac:dyDescent="0.2">
      <c r="A25" s="175">
        <v>6</v>
      </c>
      <c r="B25" s="176" t="s">
        <v>106</v>
      </c>
      <c r="C25" s="177" t="s">
        <v>107</v>
      </c>
      <c r="D25" s="178" t="s">
        <v>83</v>
      </c>
      <c r="E25" s="179">
        <v>6</v>
      </c>
      <c r="F25" s="179">
        <v>0</v>
      </c>
      <c r="G25" s="180">
        <f>E25*F25</f>
        <v>0</v>
      </c>
      <c r="O25" s="174">
        <v>2</v>
      </c>
      <c r="AA25" s="146">
        <v>1</v>
      </c>
      <c r="AB25" s="146">
        <v>1</v>
      </c>
      <c r="AC25" s="146">
        <v>1</v>
      </c>
      <c r="AZ25" s="146">
        <v>1</v>
      </c>
      <c r="BA25" s="146">
        <f>IF(AZ25=1,G25,0)</f>
        <v>0</v>
      </c>
      <c r="BB25" s="146">
        <f>IF(AZ25=2,G25,0)</f>
        <v>0</v>
      </c>
      <c r="BC25" s="146">
        <f>IF(AZ25=3,G25,0)</f>
        <v>0</v>
      </c>
      <c r="BD25" s="146">
        <f>IF(AZ25=4,G25,0)</f>
        <v>0</v>
      </c>
      <c r="BE25" s="146">
        <f>IF(AZ25=5,G25,0)</f>
        <v>0</v>
      </c>
      <c r="CA25" s="174">
        <v>1</v>
      </c>
      <c r="CB25" s="174">
        <v>1</v>
      </c>
      <c r="CZ25" s="146">
        <v>0</v>
      </c>
    </row>
    <row r="26" spans="1:104" x14ac:dyDescent="0.2">
      <c r="A26" s="181"/>
      <c r="B26" s="182"/>
      <c r="C26" s="183" t="s">
        <v>90</v>
      </c>
      <c r="D26" s="184"/>
      <c r="E26" s="184"/>
      <c r="F26" s="184"/>
      <c r="G26" s="185"/>
      <c r="L26" s="186" t="s">
        <v>90</v>
      </c>
      <c r="O26" s="174">
        <v>3</v>
      </c>
    </row>
    <row r="27" spans="1:104" x14ac:dyDescent="0.2">
      <c r="A27" s="181"/>
      <c r="B27" s="187"/>
      <c r="C27" s="188" t="s">
        <v>108</v>
      </c>
      <c r="D27" s="189"/>
      <c r="E27" s="190">
        <v>6</v>
      </c>
      <c r="F27" s="191"/>
      <c r="G27" s="192"/>
      <c r="M27" s="186">
        <v>6</v>
      </c>
      <c r="O27" s="174"/>
    </row>
    <row r="28" spans="1:104" x14ac:dyDescent="0.2">
      <c r="A28" s="175">
        <v>7</v>
      </c>
      <c r="B28" s="176" t="s">
        <v>109</v>
      </c>
      <c r="C28" s="177" t="s">
        <v>110</v>
      </c>
      <c r="D28" s="178" t="s">
        <v>83</v>
      </c>
      <c r="E28" s="179">
        <v>5</v>
      </c>
      <c r="F28" s="179">
        <v>0</v>
      </c>
      <c r="G28" s="180">
        <f>E28*F28</f>
        <v>0</v>
      </c>
      <c r="O28" s="174">
        <v>2</v>
      </c>
      <c r="AA28" s="146">
        <v>1</v>
      </c>
      <c r="AB28" s="146">
        <v>0</v>
      </c>
      <c r="AC28" s="146">
        <v>0</v>
      </c>
      <c r="AZ28" s="146">
        <v>1</v>
      </c>
      <c r="BA28" s="146">
        <f>IF(AZ28=1,G28,0)</f>
        <v>0</v>
      </c>
      <c r="BB28" s="146">
        <f>IF(AZ28=2,G28,0)</f>
        <v>0</v>
      </c>
      <c r="BC28" s="146">
        <f>IF(AZ28=3,G28,0)</f>
        <v>0</v>
      </c>
      <c r="BD28" s="146">
        <f>IF(AZ28=4,G28,0)</f>
        <v>0</v>
      </c>
      <c r="BE28" s="146">
        <f>IF(AZ28=5,G28,0)</f>
        <v>0</v>
      </c>
      <c r="CA28" s="174">
        <v>1</v>
      </c>
      <c r="CB28" s="174">
        <v>0</v>
      </c>
      <c r="CZ28" s="146">
        <v>3.4000000000000002E-4</v>
      </c>
    </row>
    <row r="29" spans="1:104" x14ac:dyDescent="0.2">
      <c r="A29" s="181"/>
      <c r="B29" s="187"/>
      <c r="C29" s="188" t="s">
        <v>111</v>
      </c>
      <c r="D29" s="189"/>
      <c r="E29" s="190">
        <v>5</v>
      </c>
      <c r="F29" s="191"/>
      <c r="G29" s="192"/>
      <c r="M29" s="186">
        <v>5</v>
      </c>
      <c r="O29" s="174"/>
    </row>
    <row r="30" spans="1:104" x14ac:dyDescent="0.2">
      <c r="A30" s="175">
        <v>8</v>
      </c>
      <c r="B30" s="176" t="s">
        <v>112</v>
      </c>
      <c r="C30" s="177" t="s">
        <v>113</v>
      </c>
      <c r="D30" s="178" t="s">
        <v>96</v>
      </c>
      <c r="E30" s="179">
        <v>3.5</v>
      </c>
      <c r="F30" s="179">
        <v>0</v>
      </c>
      <c r="G30" s="180">
        <f>E30*F30</f>
        <v>0</v>
      </c>
      <c r="O30" s="174">
        <v>2</v>
      </c>
      <c r="AA30" s="146">
        <v>1</v>
      </c>
      <c r="AB30" s="146">
        <v>1</v>
      </c>
      <c r="AC30" s="146">
        <v>1</v>
      </c>
      <c r="AZ30" s="146">
        <v>1</v>
      </c>
      <c r="BA30" s="146">
        <f>IF(AZ30=1,G30,0)</f>
        <v>0</v>
      </c>
      <c r="BB30" s="146">
        <f>IF(AZ30=2,G30,0)</f>
        <v>0</v>
      </c>
      <c r="BC30" s="146">
        <f>IF(AZ30=3,G30,0)</f>
        <v>0</v>
      </c>
      <c r="BD30" s="146">
        <f>IF(AZ30=4,G30,0)</f>
        <v>0</v>
      </c>
      <c r="BE30" s="146">
        <f>IF(AZ30=5,G30,0)</f>
        <v>0</v>
      </c>
      <c r="CA30" s="174">
        <v>1</v>
      </c>
      <c r="CB30" s="174">
        <v>1</v>
      </c>
      <c r="CZ30" s="146">
        <v>4.8999999999999998E-4</v>
      </c>
    </row>
    <row r="31" spans="1:104" x14ac:dyDescent="0.2">
      <c r="A31" s="181"/>
      <c r="B31" s="182"/>
      <c r="C31" s="183" t="s">
        <v>90</v>
      </c>
      <c r="D31" s="184"/>
      <c r="E31" s="184"/>
      <c r="F31" s="184"/>
      <c r="G31" s="185"/>
      <c r="L31" s="186" t="s">
        <v>90</v>
      </c>
      <c r="O31" s="174">
        <v>3</v>
      </c>
    </row>
    <row r="32" spans="1:104" x14ac:dyDescent="0.2">
      <c r="A32" s="181"/>
      <c r="B32" s="187"/>
      <c r="C32" s="188" t="s">
        <v>114</v>
      </c>
      <c r="D32" s="189"/>
      <c r="E32" s="190">
        <v>3.5</v>
      </c>
      <c r="F32" s="191"/>
      <c r="G32" s="192"/>
      <c r="M32" s="186" t="s">
        <v>114</v>
      </c>
      <c r="O32" s="174"/>
    </row>
    <row r="33" spans="1:104" x14ac:dyDescent="0.2">
      <c r="A33" s="175">
        <v>9</v>
      </c>
      <c r="B33" s="176" t="s">
        <v>115</v>
      </c>
      <c r="C33" s="177" t="s">
        <v>116</v>
      </c>
      <c r="D33" s="178" t="s">
        <v>96</v>
      </c>
      <c r="E33" s="179">
        <v>3.5</v>
      </c>
      <c r="F33" s="179">
        <v>0</v>
      </c>
      <c r="G33" s="180">
        <f>E33*F33</f>
        <v>0</v>
      </c>
      <c r="O33" s="174">
        <v>2</v>
      </c>
      <c r="AA33" s="146">
        <v>1</v>
      </c>
      <c r="AB33" s="146">
        <v>1</v>
      </c>
      <c r="AC33" s="146">
        <v>1</v>
      </c>
      <c r="AZ33" s="146">
        <v>1</v>
      </c>
      <c r="BA33" s="146">
        <f>IF(AZ33=1,G33,0)</f>
        <v>0</v>
      </c>
      <c r="BB33" s="146">
        <f>IF(AZ33=2,G33,0)</f>
        <v>0</v>
      </c>
      <c r="BC33" s="146">
        <f>IF(AZ33=3,G33,0)</f>
        <v>0</v>
      </c>
      <c r="BD33" s="146">
        <f>IF(AZ33=4,G33,0)</f>
        <v>0</v>
      </c>
      <c r="BE33" s="146">
        <f>IF(AZ33=5,G33,0)</f>
        <v>0</v>
      </c>
      <c r="CA33" s="174">
        <v>1</v>
      </c>
      <c r="CB33" s="174">
        <v>1</v>
      </c>
      <c r="CZ33" s="146">
        <v>4.8999999999999998E-4</v>
      </c>
    </row>
    <row r="34" spans="1:104" x14ac:dyDescent="0.2">
      <c r="A34" s="181"/>
      <c r="B34" s="182"/>
      <c r="C34" s="183" t="s">
        <v>90</v>
      </c>
      <c r="D34" s="184"/>
      <c r="E34" s="184"/>
      <c r="F34" s="184"/>
      <c r="G34" s="185"/>
      <c r="L34" s="186" t="s">
        <v>90</v>
      </c>
      <c r="O34" s="174">
        <v>3</v>
      </c>
    </row>
    <row r="35" spans="1:104" x14ac:dyDescent="0.2">
      <c r="A35" s="181"/>
      <c r="B35" s="187"/>
      <c r="C35" s="188" t="s">
        <v>114</v>
      </c>
      <c r="D35" s="189"/>
      <c r="E35" s="190">
        <v>3.5</v>
      </c>
      <c r="F35" s="191"/>
      <c r="G35" s="192"/>
      <c r="M35" s="186" t="s">
        <v>114</v>
      </c>
      <c r="O35" s="174"/>
    </row>
    <row r="36" spans="1:104" x14ac:dyDescent="0.2">
      <c r="A36" s="193"/>
      <c r="B36" s="194" t="s">
        <v>71</v>
      </c>
      <c r="C36" s="195" t="str">
        <f>CONCATENATE(B20," ",C20)</f>
        <v>97 Prorážení otvorů</v>
      </c>
      <c r="D36" s="196"/>
      <c r="E36" s="197"/>
      <c r="F36" s="198"/>
      <c r="G36" s="199">
        <f>SUM(G20:G35)</f>
        <v>0</v>
      </c>
      <c r="O36" s="174">
        <v>4</v>
      </c>
      <c r="BA36" s="200">
        <f>SUM(BA20:BA35)</f>
        <v>0</v>
      </c>
      <c r="BB36" s="200">
        <f>SUM(BB20:BB35)</f>
        <v>0</v>
      </c>
      <c r="BC36" s="200">
        <f>SUM(BC20:BC35)</f>
        <v>0</v>
      </c>
      <c r="BD36" s="200">
        <f>SUM(BD20:BD35)</f>
        <v>0</v>
      </c>
      <c r="BE36" s="200">
        <f>SUM(BE20:BE35)</f>
        <v>0</v>
      </c>
    </row>
    <row r="37" spans="1:104" x14ac:dyDescent="0.2">
      <c r="A37" s="167" t="s">
        <v>67</v>
      </c>
      <c r="B37" s="168" t="s">
        <v>117</v>
      </c>
      <c r="C37" s="169" t="s">
        <v>118</v>
      </c>
      <c r="D37" s="170"/>
      <c r="E37" s="171"/>
      <c r="F37" s="171"/>
      <c r="G37" s="172"/>
      <c r="H37" s="173"/>
      <c r="I37" s="173"/>
      <c r="O37" s="174">
        <v>1</v>
      </c>
    </row>
    <row r="38" spans="1:104" x14ac:dyDescent="0.2">
      <c r="A38" s="175">
        <v>10</v>
      </c>
      <c r="B38" s="176" t="s">
        <v>119</v>
      </c>
      <c r="C38" s="177" t="s">
        <v>120</v>
      </c>
      <c r="D38" s="178" t="s">
        <v>121</v>
      </c>
      <c r="E38" s="179">
        <v>0.44579999999999997</v>
      </c>
      <c r="F38" s="179">
        <v>0</v>
      </c>
      <c r="G38" s="180">
        <f>E38*F38</f>
        <v>0</v>
      </c>
      <c r="O38" s="174">
        <v>2</v>
      </c>
      <c r="AA38" s="146">
        <v>7</v>
      </c>
      <c r="AB38" s="146">
        <v>1</v>
      </c>
      <c r="AC38" s="146">
        <v>2</v>
      </c>
      <c r="AZ38" s="146">
        <v>1</v>
      </c>
      <c r="BA38" s="146">
        <f>IF(AZ38=1,G38,0)</f>
        <v>0</v>
      </c>
      <c r="BB38" s="146">
        <f>IF(AZ38=2,G38,0)</f>
        <v>0</v>
      </c>
      <c r="BC38" s="146">
        <f>IF(AZ38=3,G38,0)</f>
        <v>0</v>
      </c>
      <c r="BD38" s="146">
        <f>IF(AZ38=4,G38,0)</f>
        <v>0</v>
      </c>
      <c r="BE38" s="146">
        <f>IF(AZ38=5,G38,0)</f>
        <v>0</v>
      </c>
      <c r="CA38" s="174">
        <v>7</v>
      </c>
      <c r="CB38" s="174">
        <v>1</v>
      </c>
      <c r="CZ38" s="146">
        <v>0</v>
      </c>
    </row>
    <row r="39" spans="1:104" x14ac:dyDescent="0.2">
      <c r="A39" s="193"/>
      <c r="B39" s="194" t="s">
        <v>71</v>
      </c>
      <c r="C39" s="195" t="str">
        <f>CONCATENATE(B37," ",C37)</f>
        <v>99 Staveništní přesun hmot</v>
      </c>
      <c r="D39" s="196"/>
      <c r="E39" s="197"/>
      <c r="F39" s="198"/>
      <c r="G39" s="199">
        <f>SUM(G37:G38)</f>
        <v>0</v>
      </c>
      <c r="O39" s="174">
        <v>4</v>
      </c>
      <c r="BA39" s="200">
        <f>SUM(BA37:BA38)</f>
        <v>0</v>
      </c>
      <c r="BB39" s="200">
        <f>SUM(BB37:BB38)</f>
        <v>0</v>
      </c>
      <c r="BC39" s="200">
        <f>SUM(BC37:BC38)</f>
        <v>0</v>
      </c>
      <c r="BD39" s="200">
        <f>SUM(BD37:BD38)</f>
        <v>0</v>
      </c>
      <c r="BE39" s="200">
        <f>SUM(BE37:BE38)</f>
        <v>0</v>
      </c>
    </row>
    <row r="40" spans="1:104" x14ac:dyDescent="0.2">
      <c r="A40" s="167" t="s">
        <v>67</v>
      </c>
      <c r="B40" s="168" t="s">
        <v>122</v>
      </c>
      <c r="C40" s="169" t="s">
        <v>123</v>
      </c>
      <c r="D40" s="170"/>
      <c r="E40" s="171"/>
      <c r="F40" s="171"/>
      <c r="G40" s="172"/>
      <c r="H40" s="173"/>
      <c r="I40" s="173"/>
      <c r="O40" s="174">
        <v>1</v>
      </c>
    </row>
    <row r="41" spans="1:104" x14ac:dyDescent="0.2">
      <c r="A41" s="175">
        <v>11</v>
      </c>
      <c r="B41" s="176" t="s">
        <v>124</v>
      </c>
      <c r="C41" s="177" t="s">
        <v>125</v>
      </c>
      <c r="D41" s="178" t="s">
        <v>89</v>
      </c>
      <c r="E41" s="179">
        <v>3.5325000000000002</v>
      </c>
      <c r="F41" s="179">
        <v>0</v>
      </c>
      <c r="G41" s="180">
        <f>E41*F41</f>
        <v>0</v>
      </c>
      <c r="O41" s="174">
        <v>2</v>
      </c>
      <c r="AA41" s="146">
        <v>1</v>
      </c>
      <c r="AB41" s="146">
        <v>9</v>
      </c>
      <c r="AC41" s="146">
        <v>9</v>
      </c>
      <c r="AZ41" s="146">
        <v>2</v>
      </c>
      <c r="BA41" s="146">
        <f>IF(AZ41=1,G41,0)</f>
        <v>0</v>
      </c>
      <c r="BB41" s="146">
        <f>IF(AZ41=2,G41,0)</f>
        <v>0</v>
      </c>
      <c r="BC41" s="146">
        <f>IF(AZ41=3,G41,0)</f>
        <v>0</v>
      </c>
      <c r="BD41" s="146">
        <f>IF(AZ41=4,G41,0)</f>
        <v>0</v>
      </c>
      <c r="BE41" s="146">
        <f>IF(AZ41=5,G41,0)</f>
        <v>0</v>
      </c>
      <c r="CA41" s="174">
        <v>1</v>
      </c>
      <c r="CB41" s="174">
        <v>9</v>
      </c>
      <c r="CZ41" s="146">
        <v>0</v>
      </c>
    </row>
    <row r="42" spans="1:104" x14ac:dyDescent="0.2">
      <c r="A42" s="181"/>
      <c r="B42" s="187"/>
      <c r="C42" s="188" t="s">
        <v>126</v>
      </c>
      <c r="D42" s="189"/>
      <c r="E42" s="190">
        <v>3.5325000000000002</v>
      </c>
      <c r="F42" s="191"/>
      <c r="G42" s="192"/>
      <c r="M42" s="186" t="s">
        <v>126</v>
      </c>
      <c r="O42" s="174"/>
    </row>
    <row r="43" spans="1:104" x14ac:dyDescent="0.2">
      <c r="A43" s="175">
        <v>12</v>
      </c>
      <c r="B43" s="176" t="s">
        <v>127</v>
      </c>
      <c r="C43" s="177" t="s">
        <v>128</v>
      </c>
      <c r="D43" s="178" t="s">
        <v>89</v>
      </c>
      <c r="E43" s="179">
        <v>3.7090999999999998</v>
      </c>
      <c r="F43" s="179">
        <v>0</v>
      </c>
      <c r="G43" s="180">
        <f>E43*F43</f>
        <v>0</v>
      </c>
      <c r="O43" s="174">
        <v>2</v>
      </c>
      <c r="AA43" s="146">
        <v>3</v>
      </c>
      <c r="AB43" s="146">
        <v>9</v>
      </c>
      <c r="AC43" s="146" t="s">
        <v>127</v>
      </c>
      <c r="AZ43" s="146">
        <v>2</v>
      </c>
      <c r="BA43" s="146">
        <f>IF(AZ43=1,G43,0)</f>
        <v>0</v>
      </c>
      <c r="BB43" s="146">
        <f>IF(AZ43=2,G43,0)</f>
        <v>0</v>
      </c>
      <c r="BC43" s="146">
        <f>IF(AZ43=3,G43,0)</f>
        <v>0</v>
      </c>
      <c r="BD43" s="146">
        <f>IF(AZ43=4,G43,0)</f>
        <v>0</v>
      </c>
      <c r="BE43" s="146">
        <f>IF(AZ43=5,G43,0)</f>
        <v>0</v>
      </c>
      <c r="CA43" s="174">
        <v>3</v>
      </c>
      <c r="CB43" s="174">
        <v>9</v>
      </c>
      <c r="CZ43" s="146">
        <v>4.0000000000000001E-3</v>
      </c>
    </row>
    <row r="44" spans="1:104" x14ac:dyDescent="0.2">
      <c r="A44" s="181"/>
      <c r="B44" s="182"/>
      <c r="C44" s="183" t="s">
        <v>129</v>
      </c>
      <c r="D44" s="184"/>
      <c r="E44" s="184"/>
      <c r="F44" s="184"/>
      <c r="G44" s="185"/>
      <c r="L44" s="186" t="s">
        <v>129</v>
      </c>
      <c r="O44" s="174">
        <v>3</v>
      </c>
    </row>
    <row r="45" spans="1:104" x14ac:dyDescent="0.2">
      <c r="A45" s="181"/>
      <c r="B45" s="182"/>
      <c r="C45" s="183" t="s">
        <v>130</v>
      </c>
      <c r="D45" s="184"/>
      <c r="E45" s="184"/>
      <c r="F45" s="184"/>
      <c r="G45" s="185"/>
      <c r="L45" s="186" t="s">
        <v>130</v>
      </c>
      <c r="O45" s="174">
        <v>3</v>
      </c>
    </row>
    <row r="46" spans="1:104" x14ac:dyDescent="0.2">
      <c r="A46" s="181"/>
      <c r="B46" s="187"/>
      <c r="C46" s="188" t="s">
        <v>131</v>
      </c>
      <c r="D46" s="189"/>
      <c r="E46" s="190">
        <v>3.7090999999999998</v>
      </c>
      <c r="F46" s="191"/>
      <c r="G46" s="192"/>
      <c r="M46" s="186" t="s">
        <v>131</v>
      </c>
      <c r="O46" s="174"/>
    </row>
    <row r="47" spans="1:104" x14ac:dyDescent="0.2">
      <c r="A47" s="175">
        <v>13</v>
      </c>
      <c r="B47" s="176" t="s">
        <v>132</v>
      </c>
      <c r="C47" s="177" t="s">
        <v>133</v>
      </c>
      <c r="D47" s="178" t="s">
        <v>58</v>
      </c>
      <c r="E47" s="179"/>
      <c r="F47" s="179">
        <v>0</v>
      </c>
      <c r="G47" s="180">
        <f>E47*F47</f>
        <v>0</v>
      </c>
      <c r="O47" s="174">
        <v>2</v>
      </c>
      <c r="AA47" s="146">
        <v>7</v>
      </c>
      <c r="AB47" s="146">
        <v>1002</v>
      </c>
      <c r="AC47" s="146">
        <v>5</v>
      </c>
      <c r="AZ47" s="146">
        <v>2</v>
      </c>
      <c r="BA47" s="146">
        <f>IF(AZ47=1,G47,0)</f>
        <v>0</v>
      </c>
      <c r="BB47" s="146">
        <f>IF(AZ47=2,G47,0)</f>
        <v>0</v>
      </c>
      <c r="BC47" s="146">
        <f>IF(AZ47=3,G47,0)</f>
        <v>0</v>
      </c>
      <c r="BD47" s="146">
        <f>IF(AZ47=4,G47,0)</f>
        <v>0</v>
      </c>
      <c r="BE47" s="146">
        <f>IF(AZ47=5,G47,0)</f>
        <v>0</v>
      </c>
      <c r="CA47" s="174">
        <v>7</v>
      </c>
      <c r="CB47" s="174">
        <v>1002</v>
      </c>
      <c r="CZ47" s="146">
        <v>0</v>
      </c>
    </row>
    <row r="48" spans="1:104" x14ac:dyDescent="0.2">
      <c r="A48" s="181"/>
      <c r="B48" s="182"/>
      <c r="C48" s="183"/>
      <c r="D48" s="184"/>
      <c r="E48" s="184"/>
      <c r="F48" s="184"/>
      <c r="G48" s="185"/>
      <c r="L48" s="186"/>
      <c r="O48" s="174">
        <v>3</v>
      </c>
    </row>
    <row r="49" spans="1:104" x14ac:dyDescent="0.2">
      <c r="A49" s="193"/>
      <c r="B49" s="194" t="s">
        <v>71</v>
      </c>
      <c r="C49" s="195" t="str">
        <f>CONCATENATE(B40," ",C40)</f>
        <v>713 Izolace tepelné</v>
      </c>
      <c r="D49" s="196"/>
      <c r="E49" s="197"/>
      <c r="F49" s="198"/>
      <c r="G49" s="199">
        <f>SUM(G40:G48)</f>
        <v>0</v>
      </c>
      <c r="O49" s="174">
        <v>4</v>
      </c>
      <c r="BA49" s="200">
        <f>SUM(BA40:BA48)</f>
        <v>0</v>
      </c>
      <c r="BB49" s="200">
        <f>SUM(BB40:BB48)</f>
        <v>0</v>
      </c>
      <c r="BC49" s="200">
        <f>SUM(BC40:BC48)</f>
        <v>0</v>
      </c>
      <c r="BD49" s="200">
        <f>SUM(BD40:BD48)</f>
        <v>0</v>
      </c>
      <c r="BE49" s="200">
        <f>SUM(BE40:BE48)</f>
        <v>0</v>
      </c>
    </row>
    <row r="50" spans="1:104" x14ac:dyDescent="0.2">
      <c r="A50" s="167" t="s">
        <v>67</v>
      </c>
      <c r="B50" s="168" t="s">
        <v>134</v>
      </c>
      <c r="C50" s="169" t="s">
        <v>69</v>
      </c>
      <c r="D50" s="170"/>
      <c r="E50" s="171"/>
      <c r="F50" s="171"/>
      <c r="G50" s="172"/>
      <c r="H50" s="173"/>
      <c r="I50" s="173"/>
      <c r="O50" s="174">
        <v>1</v>
      </c>
    </row>
    <row r="51" spans="1:104" x14ac:dyDescent="0.2">
      <c r="A51" s="175">
        <v>14</v>
      </c>
      <c r="B51" s="176" t="s">
        <v>135</v>
      </c>
      <c r="C51" s="177" t="s">
        <v>136</v>
      </c>
      <c r="D51" s="178" t="s">
        <v>137</v>
      </c>
      <c r="E51" s="179">
        <v>28</v>
      </c>
      <c r="F51" s="179">
        <v>0</v>
      </c>
      <c r="G51" s="180">
        <f>E51*F51</f>
        <v>0</v>
      </c>
      <c r="O51" s="174">
        <v>2</v>
      </c>
      <c r="AA51" s="146">
        <v>1</v>
      </c>
      <c r="AB51" s="146">
        <v>9</v>
      </c>
      <c r="AC51" s="146">
        <v>9</v>
      </c>
      <c r="AZ51" s="146">
        <v>2</v>
      </c>
      <c r="BA51" s="146">
        <f>IF(AZ51=1,G51,0)</f>
        <v>0</v>
      </c>
      <c r="BB51" s="146">
        <f>IF(AZ51=2,G51,0)</f>
        <v>0</v>
      </c>
      <c r="BC51" s="146">
        <f>IF(AZ51=3,G51,0)</f>
        <v>0</v>
      </c>
      <c r="BD51" s="146">
        <f>IF(AZ51=4,G51,0)</f>
        <v>0</v>
      </c>
      <c r="BE51" s="146">
        <f>IF(AZ51=5,G51,0)</f>
        <v>0</v>
      </c>
      <c r="CA51" s="174">
        <v>1</v>
      </c>
      <c r="CB51" s="174">
        <v>9</v>
      </c>
      <c r="CZ51" s="146">
        <v>0</v>
      </c>
    </row>
    <row r="52" spans="1:104" x14ac:dyDescent="0.2">
      <c r="A52" s="181"/>
      <c r="B52" s="187"/>
      <c r="C52" s="188" t="s">
        <v>138</v>
      </c>
      <c r="D52" s="189"/>
      <c r="E52" s="190">
        <v>28</v>
      </c>
      <c r="F52" s="191"/>
      <c r="G52" s="192"/>
      <c r="M52" s="186">
        <v>28</v>
      </c>
      <c r="O52" s="174"/>
    </row>
    <row r="53" spans="1:104" x14ac:dyDescent="0.2">
      <c r="A53" s="175">
        <v>15</v>
      </c>
      <c r="B53" s="176" t="s">
        <v>139</v>
      </c>
      <c r="C53" s="177" t="s">
        <v>140</v>
      </c>
      <c r="D53" s="178" t="s">
        <v>96</v>
      </c>
      <c r="E53" s="179">
        <v>12.9</v>
      </c>
      <c r="F53" s="179">
        <v>0</v>
      </c>
      <c r="G53" s="180">
        <f>E53*F53</f>
        <v>0</v>
      </c>
      <c r="O53" s="174">
        <v>2</v>
      </c>
      <c r="AA53" s="146">
        <v>1</v>
      </c>
      <c r="AB53" s="146">
        <v>0</v>
      </c>
      <c r="AC53" s="146">
        <v>0</v>
      </c>
      <c r="AZ53" s="146">
        <v>2</v>
      </c>
      <c r="BA53" s="146">
        <f>IF(AZ53=1,G53,0)</f>
        <v>0</v>
      </c>
      <c r="BB53" s="146">
        <f>IF(AZ53=2,G53,0)</f>
        <v>0</v>
      </c>
      <c r="BC53" s="146">
        <f>IF(AZ53=3,G53,0)</f>
        <v>0</v>
      </c>
      <c r="BD53" s="146">
        <f>IF(AZ53=4,G53,0)</f>
        <v>0</v>
      </c>
      <c r="BE53" s="146">
        <f>IF(AZ53=5,G53,0)</f>
        <v>0</v>
      </c>
      <c r="CA53" s="174">
        <v>1</v>
      </c>
      <c r="CB53" s="174">
        <v>0</v>
      </c>
      <c r="CZ53" s="146">
        <v>0</v>
      </c>
    </row>
    <row r="54" spans="1:104" x14ac:dyDescent="0.2">
      <c r="A54" s="181"/>
      <c r="B54" s="187"/>
      <c r="C54" s="188" t="s">
        <v>141</v>
      </c>
      <c r="D54" s="189"/>
      <c r="E54" s="190">
        <v>5</v>
      </c>
      <c r="F54" s="191"/>
      <c r="G54" s="192"/>
      <c r="M54" s="186" t="s">
        <v>141</v>
      </c>
      <c r="O54" s="174"/>
    </row>
    <row r="55" spans="1:104" x14ac:dyDescent="0.2">
      <c r="A55" s="181"/>
      <c r="B55" s="187"/>
      <c r="C55" s="188" t="s">
        <v>142</v>
      </c>
      <c r="D55" s="189"/>
      <c r="E55" s="190">
        <v>2.4</v>
      </c>
      <c r="F55" s="191"/>
      <c r="G55" s="192"/>
      <c r="M55" s="186" t="s">
        <v>142</v>
      </c>
      <c r="O55" s="174"/>
    </row>
    <row r="56" spans="1:104" x14ac:dyDescent="0.2">
      <c r="A56" s="181"/>
      <c r="B56" s="187"/>
      <c r="C56" s="188" t="s">
        <v>143</v>
      </c>
      <c r="D56" s="189"/>
      <c r="E56" s="190">
        <v>5.5</v>
      </c>
      <c r="F56" s="191"/>
      <c r="G56" s="192"/>
      <c r="M56" s="186" t="s">
        <v>143</v>
      </c>
      <c r="O56" s="174"/>
    </row>
    <row r="57" spans="1:104" x14ac:dyDescent="0.2">
      <c r="A57" s="175">
        <v>16</v>
      </c>
      <c r="B57" s="176" t="s">
        <v>144</v>
      </c>
      <c r="C57" s="177" t="s">
        <v>145</v>
      </c>
      <c r="D57" s="178" t="s">
        <v>70</v>
      </c>
      <c r="E57" s="179">
        <v>6</v>
      </c>
      <c r="F57" s="179">
        <v>0</v>
      </c>
      <c r="G57" s="180">
        <f>E57*F57</f>
        <v>0</v>
      </c>
      <c r="O57" s="174">
        <v>2</v>
      </c>
      <c r="AA57" s="146">
        <v>1</v>
      </c>
      <c r="AB57" s="146">
        <v>0</v>
      </c>
      <c r="AC57" s="146">
        <v>0</v>
      </c>
      <c r="AZ57" s="146">
        <v>2</v>
      </c>
      <c r="BA57" s="146">
        <f>IF(AZ57=1,G57,0)</f>
        <v>0</v>
      </c>
      <c r="BB57" s="146">
        <f>IF(AZ57=2,G57,0)</f>
        <v>0</v>
      </c>
      <c r="BC57" s="146">
        <f>IF(AZ57=3,G57,0)</f>
        <v>0</v>
      </c>
      <c r="BD57" s="146">
        <f>IF(AZ57=4,G57,0)</f>
        <v>0</v>
      </c>
      <c r="BE57" s="146">
        <f>IF(AZ57=5,G57,0)</f>
        <v>0</v>
      </c>
      <c r="CA57" s="174">
        <v>1</v>
      </c>
      <c r="CB57" s="174">
        <v>0</v>
      </c>
      <c r="CZ57" s="146">
        <v>0</v>
      </c>
    </row>
    <row r="58" spans="1:104" x14ac:dyDescent="0.2">
      <c r="A58" s="181"/>
      <c r="B58" s="187"/>
      <c r="C58" s="188" t="s">
        <v>146</v>
      </c>
      <c r="D58" s="189"/>
      <c r="E58" s="190">
        <v>2</v>
      </c>
      <c r="F58" s="191"/>
      <c r="G58" s="192"/>
      <c r="M58" s="186" t="s">
        <v>146</v>
      </c>
      <c r="O58" s="174"/>
    </row>
    <row r="59" spans="1:104" x14ac:dyDescent="0.2">
      <c r="A59" s="181"/>
      <c r="B59" s="187"/>
      <c r="C59" s="188" t="s">
        <v>147</v>
      </c>
      <c r="D59" s="189"/>
      <c r="E59" s="190">
        <v>1</v>
      </c>
      <c r="F59" s="191"/>
      <c r="G59" s="192"/>
      <c r="M59" s="186" t="s">
        <v>147</v>
      </c>
      <c r="O59" s="174"/>
    </row>
    <row r="60" spans="1:104" x14ac:dyDescent="0.2">
      <c r="A60" s="181"/>
      <c r="B60" s="187"/>
      <c r="C60" s="188" t="s">
        <v>148</v>
      </c>
      <c r="D60" s="189"/>
      <c r="E60" s="190">
        <v>3</v>
      </c>
      <c r="F60" s="191"/>
      <c r="G60" s="192"/>
      <c r="M60" s="186" t="s">
        <v>148</v>
      </c>
      <c r="O60" s="174"/>
    </row>
    <row r="61" spans="1:104" x14ac:dyDescent="0.2">
      <c r="A61" s="175">
        <v>17</v>
      </c>
      <c r="B61" s="176" t="s">
        <v>149</v>
      </c>
      <c r="C61" s="177" t="s">
        <v>150</v>
      </c>
      <c r="D61" s="178" t="s">
        <v>83</v>
      </c>
      <c r="E61" s="179">
        <v>1</v>
      </c>
      <c r="F61" s="179">
        <v>0</v>
      </c>
      <c r="G61" s="180">
        <f>E61*F61</f>
        <v>0</v>
      </c>
      <c r="O61" s="174">
        <v>2</v>
      </c>
      <c r="AA61" s="146">
        <v>1</v>
      </c>
      <c r="AB61" s="146">
        <v>7</v>
      </c>
      <c r="AC61" s="146">
        <v>7</v>
      </c>
      <c r="AZ61" s="146">
        <v>2</v>
      </c>
      <c r="BA61" s="146">
        <f>IF(AZ61=1,G61,0)</f>
        <v>0</v>
      </c>
      <c r="BB61" s="146">
        <f>IF(AZ61=2,G61,0)</f>
        <v>0</v>
      </c>
      <c r="BC61" s="146">
        <f>IF(AZ61=3,G61,0)</f>
        <v>0</v>
      </c>
      <c r="BD61" s="146">
        <f>IF(AZ61=4,G61,0)</f>
        <v>0</v>
      </c>
      <c r="BE61" s="146">
        <f>IF(AZ61=5,G61,0)</f>
        <v>0</v>
      </c>
      <c r="CA61" s="174">
        <v>1</v>
      </c>
      <c r="CB61" s="174">
        <v>7</v>
      </c>
      <c r="CZ61" s="146">
        <v>0</v>
      </c>
    </row>
    <row r="62" spans="1:104" x14ac:dyDescent="0.2">
      <c r="A62" s="181"/>
      <c r="B62" s="187"/>
      <c r="C62" s="188" t="s">
        <v>68</v>
      </c>
      <c r="D62" s="189"/>
      <c r="E62" s="190">
        <v>1</v>
      </c>
      <c r="F62" s="191"/>
      <c r="G62" s="192"/>
      <c r="M62" s="186">
        <v>1</v>
      </c>
      <c r="O62" s="174"/>
    </row>
    <row r="63" spans="1:104" x14ac:dyDescent="0.2">
      <c r="A63" s="175">
        <v>18</v>
      </c>
      <c r="B63" s="176" t="s">
        <v>151</v>
      </c>
      <c r="C63" s="177" t="s">
        <v>152</v>
      </c>
      <c r="D63" s="178" t="s">
        <v>83</v>
      </c>
      <c r="E63" s="179">
        <v>2</v>
      </c>
      <c r="F63" s="179">
        <v>0</v>
      </c>
      <c r="G63" s="180">
        <f>E63*F63</f>
        <v>0</v>
      </c>
      <c r="O63" s="174">
        <v>2</v>
      </c>
      <c r="AA63" s="146">
        <v>1</v>
      </c>
      <c r="AB63" s="146">
        <v>7</v>
      </c>
      <c r="AC63" s="146">
        <v>7</v>
      </c>
      <c r="AZ63" s="146">
        <v>2</v>
      </c>
      <c r="BA63" s="146">
        <f>IF(AZ63=1,G63,0)</f>
        <v>0</v>
      </c>
      <c r="BB63" s="146">
        <f>IF(AZ63=2,G63,0)</f>
        <v>0</v>
      </c>
      <c r="BC63" s="146">
        <f>IF(AZ63=3,G63,0)</f>
        <v>0</v>
      </c>
      <c r="BD63" s="146">
        <f>IF(AZ63=4,G63,0)</f>
        <v>0</v>
      </c>
      <c r="BE63" s="146">
        <f>IF(AZ63=5,G63,0)</f>
        <v>0</v>
      </c>
      <c r="CA63" s="174">
        <v>1</v>
      </c>
      <c r="CB63" s="174">
        <v>7</v>
      </c>
      <c r="CZ63" s="146">
        <v>0</v>
      </c>
    </row>
    <row r="64" spans="1:104" x14ac:dyDescent="0.2">
      <c r="A64" s="181"/>
      <c r="B64" s="187"/>
      <c r="C64" s="188" t="s">
        <v>153</v>
      </c>
      <c r="D64" s="189"/>
      <c r="E64" s="190">
        <v>2</v>
      </c>
      <c r="F64" s="191"/>
      <c r="G64" s="192"/>
      <c r="M64" s="186">
        <v>2</v>
      </c>
      <c r="O64" s="174"/>
    </row>
    <row r="65" spans="1:104" x14ac:dyDescent="0.2">
      <c r="A65" s="175">
        <v>19</v>
      </c>
      <c r="B65" s="176" t="s">
        <v>154</v>
      </c>
      <c r="C65" s="177" t="s">
        <v>155</v>
      </c>
      <c r="D65" s="178" t="s">
        <v>83</v>
      </c>
      <c r="E65" s="179">
        <v>2</v>
      </c>
      <c r="F65" s="179">
        <v>0</v>
      </c>
      <c r="G65" s="180">
        <f>E65*F65</f>
        <v>0</v>
      </c>
      <c r="O65" s="174">
        <v>2</v>
      </c>
      <c r="AA65" s="146">
        <v>1</v>
      </c>
      <c r="AB65" s="146">
        <v>7</v>
      </c>
      <c r="AC65" s="146">
        <v>7</v>
      </c>
      <c r="AZ65" s="146">
        <v>2</v>
      </c>
      <c r="BA65" s="146">
        <f>IF(AZ65=1,G65,0)</f>
        <v>0</v>
      </c>
      <c r="BB65" s="146">
        <f>IF(AZ65=2,G65,0)</f>
        <v>0</v>
      </c>
      <c r="BC65" s="146">
        <f>IF(AZ65=3,G65,0)</f>
        <v>0</v>
      </c>
      <c r="BD65" s="146">
        <f>IF(AZ65=4,G65,0)</f>
        <v>0</v>
      </c>
      <c r="BE65" s="146">
        <f>IF(AZ65=5,G65,0)</f>
        <v>0</v>
      </c>
      <c r="CA65" s="174">
        <v>1</v>
      </c>
      <c r="CB65" s="174">
        <v>7</v>
      </c>
      <c r="CZ65" s="146">
        <v>0</v>
      </c>
    </row>
    <row r="66" spans="1:104" x14ac:dyDescent="0.2">
      <c r="A66" s="181"/>
      <c r="B66" s="187"/>
      <c r="C66" s="188" t="s">
        <v>153</v>
      </c>
      <c r="D66" s="189"/>
      <c r="E66" s="190">
        <v>2</v>
      </c>
      <c r="F66" s="191"/>
      <c r="G66" s="192"/>
      <c r="M66" s="186">
        <v>2</v>
      </c>
      <c r="O66" s="174"/>
    </row>
    <row r="67" spans="1:104" x14ac:dyDescent="0.2">
      <c r="A67" s="175">
        <v>20</v>
      </c>
      <c r="B67" s="176" t="s">
        <v>156</v>
      </c>
      <c r="C67" s="177" t="s">
        <v>157</v>
      </c>
      <c r="D67" s="178" t="s">
        <v>83</v>
      </c>
      <c r="E67" s="179">
        <v>8</v>
      </c>
      <c r="F67" s="179">
        <v>0</v>
      </c>
      <c r="G67" s="180">
        <f>E67*F67</f>
        <v>0</v>
      </c>
      <c r="O67" s="174">
        <v>2</v>
      </c>
      <c r="AA67" s="146">
        <v>1</v>
      </c>
      <c r="AB67" s="146">
        <v>0</v>
      </c>
      <c r="AC67" s="146">
        <v>0</v>
      </c>
      <c r="AZ67" s="146">
        <v>2</v>
      </c>
      <c r="BA67" s="146">
        <f>IF(AZ67=1,G67,0)</f>
        <v>0</v>
      </c>
      <c r="BB67" s="146">
        <f>IF(AZ67=2,G67,0)</f>
        <v>0</v>
      </c>
      <c r="BC67" s="146">
        <f>IF(AZ67=3,G67,0)</f>
        <v>0</v>
      </c>
      <c r="BD67" s="146">
        <f>IF(AZ67=4,G67,0)</f>
        <v>0</v>
      </c>
      <c r="BE67" s="146">
        <f>IF(AZ67=5,G67,0)</f>
        <v>0</v>
      </c>
      <c r="CA67" s="174">
        <v>1</v>
      </c>
      <c r="CB67" s="174">
        <v>0</v>
      </c>
      <c r="CZ67" s="146">
        <v>0</v>
      </c>
    </row>
    <row r="68" spans="1:104" x14ac:dyDescent="0.2">
      <c r="A68" s="181"/>
      <c r="B68" s="187"/>
      <c r="C68" s="188" t="s">
        <v>158</v>
      </c>
      <c r="D68" s="189"/>
      <c r="E68" s="190">
        <v>8</v>
      </c>
      <c r="F68" s="191"/>
      <c r="G68" s="192"/>
      <c r="M68" s="186" t="s">
        <v>158</v>
      </c>
      <c r="O68" s="174"/>
    </row>
    <row r="69" spans="1:104" x14ac:dyDescent="0.2">
      <c r="A69" s="175">
        <v>21</v>
      </c>
      <c r="B69" s="176" t="s">
        <v>159</v>
      </c>
      <c r="C69" s="177" t="s">
        <v>160</v>
      </c>
      <c r="D69" s="178" t="s">
        <v>83</v>
      </c>
      <c r="E69" s="179">
        <v>7</v>
      </c>
      <c r="F69" s="179">
        <v>0</v>
      </c>
      <c r="G69" s="180">
        <f>E69*F69</f>
        <v>0</v>
      </c>
      <c r="O69" s="174">
        <v>2</v>
      </c>
      <c r="AA69" s="146">
        <v>1</v>
      </c>
      <c r="AB69" s="146">
        <v>7</v>
      </c>
      <c r="AC69" s="146">
        <v>7</v>
      </c>
      <c r="AZ69" s="146">
        <v>2</v>
      </c>
      <c r="BA69" s="146">
        <f>IF(AZ69=1,G69,0)</f>
        <v>0</v>
      </c>
      <c r="BB69" s="146">
        <f>IF(AZ69=2,G69,0)</f>
        <v>0</v>
      </c>
      <c r="BC69" s="146">
        <f>IF(AZ69=3,G69,0)</f>
        <v>0</v>
      </c>
      <c r="BD69" s="146">
        <f>IF(AZ69=4,G69,0)</f>
        <v>0</v>
      </c>
      <c r="BE69" s="146">
        <f>IF(AZ69=5,G69,0)</f>
        <v>0</v>
      </c>
      <c r="CA69" s="174">
        <v>1</v>
      </c>
      <c r="CB69" s="174">
        <v>7</v>
      </c>
      <c r="CZ69" s="146">
        <v>0</v>
      </c>
    </row>
    <row r="70" spans="1:104" x14ac:dyDescent="0.2">
      <c r="A70" s="181"/>
      <c r="B70" s="187"/>
      <c r="C70" s="188" t="s">
        <v>161</v>
      </c>
      <c r="D70" s="189"/>
      <c r="E70" s="190">
        <v>7</v>
      </c>
      <c r="F70" s="191"/>
      <c r="G70" s="192"/>
      <c r="M70" s="186" t="s">
        <v>161</v>
      </c>
      <c r="O70" s="174"/>
    </row>
    <row r="71" spans="1:104" x14ac:dyDescent="0.2">
      <c r="A71" s="175">
        <v>22</v>
      </c>
      <c r="B71" s="176" t="s">
        <v>162</v>
      </c>
      <c r="C71" s="177" t="s">
        <v>163</v>
      </c>
      <c r="D71" s="178" t="s">
        <v>83</v>
      </c>
      <c r="E71" s="179">
        <v>3</v>
      </c>
      <c r="F71" s="179">
        <v>0</v>
      </c>
      <c r="G71" s="180">
        <f>E71*F71</f>
        <v>0</v>
      </c>
      <c r="O71" s="174">
        <v>2</v>
      </c>
      <c r="AA71" s="146">
        <v>3</v>
      </c>
      <c r="AB71" s="146">
        <v>9</v>
      </c>
      <c r="AC71" s="146" t="s">
        <v>162</v>
      </c>
      <c r="AZ71" s="146">
        <v>2</v>
      </c>
      <c r="BA71" s="146">
        <f>IF(AZ71=1,G71,0)</f>
        <v>0</v>
      </c>
      <c r="BB71" s="146">
        <f>IF(AZ71=2,G71,0)</f>
        <v>0</v>
      </c>
      <c r="BC71" s="146">
        <f>IF(AZ71=3,G71,0)</f>
        <v>0</v>
      </c>
      <c r="BD71" s="146">
        <f>IF(AZ71=4,G71,0)</f>
        <v>0</v>
      </c>
      <c r="BE71" s="146">
        <f>IF(AZ71=5,G71,0)</f>
        <v>0</v>
      </c>
      <c r="CA71" s="174">
        <v>3</v>
      </c>
      <c r="CB71" s="174">
        <v>9</v>
      </c>
      <c r="CZ71" s="146">
        <v>1.0000000000000001E-5</v>
      </c>
    </row>
    <row r="72" spans="1:104" x14ac:dyDescent="0.2">
      <c r="A72" s="181"/>
      <c r="B72" s="187"/>
      <c r="C72" s="188" t="s">
        <v>79</v>
      </c>
      <c r="D72" s="189"/>
      <c r="E72" s="190">
        <v>3</v>
      </c>
      <c r="F72" s="191"/>
      <c r="G72" s="192"/>
      <c r="M72" s="186">
        <v>3</v>
      </c>
      <c r="O72" s="174"/>
    </row>
    <row r="73" spans="1:104" ht="22.5" x14ac:dyDescent="0.2">
      <c r="A73" s="175">
        <v>23</v>
      </c>
      <c r="B73" s="176" t="s">
        <v>164</v>
      </c>
      <c r="C73" s="177" t="s">
        <v>165</v>
      </c>
      <c r="D73" s="178" t="s">
        <v>83</v>
      </c>
      <c r="E73" s="179">
        <v>4</v>
      </c>
      <c r="F73" s="179">
        <v>0</v>
      </c>
      <c r="G73" s="180">
        <f>E73*F73</f>
        <v>0</v>
      </c>
      <c r="O73" s="174">
        <v>2</v>
      </c>
      <c r="AA73" s="146">
        <v>3</v>
      </c>
      <c r="AB73" s="146">
        <v>9</v>
      </c>
      <c r="AC73" s="146" t="s">
        <v>164</v>
      </c>
      <c r="AZ73" s="146">
        <v>2</v>
      </c>
      <c r="BA73" s="146">
        <f>IF(AZ73=1,G73,0)</f>
        <v>0</v>
      </c>
      <c r="BB73" s="146">
        <f>IF(AZ73=2,G73,0)</f>
        <v>0</v>
      </c>
      <c r="BC73" s="146">
        <f>IF(AZ73=3,G73,0)</f>
        <v>0</v>
      </c>
      <c r="BD73" s="146">
        <f>IF(AZ73=4,G73,0)</f>
        <v>0</v>
      </c>
      <c r="BE73" s="146">
        <f>IF(AZ73=5,G73,0)</f>
        <v>0</v>
      </c>
      <c r="CA73" s="174">
        <v>3</v>
      </c>
      <c r="CB73" s="174">
        <v>9</v>
      </c>
      <c r="CZ73" s="146">
        <v>7.0000000000000001E-3</v>
      </c>
    </row>
    <row r="74" spans="1:104" x14ac:dyDescent="0.2">
      <c r="A74" s="181"/>
      <c r="B74" s="182"/>
      <c r="C74" s="183" t="s">
        <v>166</v>
      </c>
      <c r="D74" s="184"/>
      <c r="E74" s="184"/>
      <c r="F74" s="184"/>
      <c r="G74" s="185"/>
      <c r="L74" s="186" t="s">
        <v>166</v>
      </c>
      <c r="O74" s="174">
        <v>3</v>
      </c>
    </row>
    <row r="75" spans="1:104" x14ac:dyDescent="0.2">
      <c r="A75" s="181"/>
      <c r="B75" s="187"/>
      <c r="C75" s="188" t="s">
        <v>167</v>
      </c>
      <c r="D75" s="189"/>
      <c r="E75" s="190">
        <v>4</v>
      </c>
      <c r="F75" s="191"/>
      <c r="G75" s="192"/>
      <c r="M75" s="186" t="s">
        <v>167</v>
      </c>
      <c r="O75" s="174"/>
    </row>
    <row r="76" spans="1:104" ht="22.5" x14ac:dyDescent="0.2">
      <c r="A76" s="175">
        <v>24</v>
      </c>
      <c r="B76" s="176" t="s">
        <v>168</v>
      </c>
      <c r="C76" s="177" t="s">
        <v>169</v>
      </c>
      <c r="D76" s="178" t="s">
        <v>83</v>
      </c>
      <c r="E76" s="179">
        <v>2</v>
      </c>
      <c r="F76" s="179">
        <v>0</v>
      </c>
      <c r="G76" s="180">
        <f>E76*F76</f>
        <v>0</v>
      </c>
      <c r="O76" s="174">
        <v>2</v>
      </c>
      <c r="AA76" s="146">
        <v>3</v>
      </c>
      <c r="AB76" s="146">
        <v>9</v>
      </c>
      <c r="AC76" s="146" t="s">
        <v>168</v>
      </c>
      <c r="AZ76" s="146">
        <v>2</v>
      </c>
      <c r="BA76" s="146">
        <f>IF(AZ76=1,G76,0)</f>
        <v>0</v>
      </c>
      <c r="BB76" s="146">
        <f>IF(AZ76=2,G76,0)</f>
        <v>0</v>
      </c>
      <c r="BC76" s="146">
        <f>IF(AZ76=3,G76,0)</f>
        <v>0</v>
      </c>
      <c r="BD76" s="146">
        <f>IF(AZ76=4,G76,0)</f>
        <v>0</v>
      </c>
      <c r="BE76" s="146">
        <f>IF(AZ76=5,G76,0)</f>
        <v>0</v>
      </c>
      <c r="CA76" s="174">
        <v>3</v>
      </c>
      <c r="CB76" s="174">
        <v>9</v>
      </c>
      <c r="CZ76" s="146">
        <v>7.0000000000000001E-3</v>
      </c>
    </row>
    <row r="77" spans="1:104" x14ac:dyDescent="0.2">
      <c r="A77" s="181"/>
      <c r="B77" s="182"/>
      <c r="C77" s="183" t="s">
        <v>166</v>
      </c>
      <c r="D77" s="184"/>
      <c r="E77" s="184"/>
      <c r="F77" s="184"/>
      <c r="G77" s="185"/>
      <c r="L77" s="186" t="s">
        <v>166</v>
      </c>
      <c r="O77" s="174">
        <v>3</v>
      </c>
    </row>
    <row r="78" spans="1:104" x14ac:dyDescent="0.2">
      <c r="A78" s="181"/>
      <c r="B78" s="187"/>
      <c r="C78" s="188" t="s">
        <v>153</v>
      </c>
      <c r="D78" s="189"/>
      <c r="E78" s="190">
        <v>2</v>
      </c>
      <c r="F78" s="191"/>
      <c r="G78" s="192"/>
      <c r="M78" s="186">
        <v>2</v>
      </c>
      <c r="O78" s="174"/>
    </row>
    <row r="79" spans="1:104" ht="22.5" x14ac:dyDescent="0.2">
      <c r="A79" s="175">
        <v>25</v>
      </c>
      <c r="B79" s="176" t="s">
        <v>170</v>
      </c>
      <c r="C79" s="177" t="s">
        <v>171</v>
      </c>
      <c r="D79" s="178" t="s">
        <v>83</v>
      </c>
      <c r="E79" s="179">
        <v>1</v>
      </c>
      <c r="F79" s="179">
        <v>0</v>
      </c>
      <c r="G79" s="180">
        <f>E79*F79</f>
        <v>0</v>
      </c>
      <c r="O79" s="174">
        <v>2</v>
      </c>
      <c r="AA79" s="146">
        <v>3</v>
      </c>
      <c r="AB79" s="146">
        <v>9</v>
      </c>
      <c r="AC79" s="146" t="s">
        <v>170</v>
      </c>
      <c r="AZ79" s="146">
        <v>2</v>
      </c>
      <c r="BA79" s="146">
        <f>IF(AZ79=1,G79,0)</f>
        <v>0</v>
      </c>
      <c r="BB79" s="146">
        <f>IF(AZ79=2,G79,0)</f>
        <v>0</v>
      </c>
      <c r="BC79" s="146">
        <f>IF(AZ79=3,G79,0)</f>
        <v>0</v>
      </c>
      <c r="BD79" s="146">
        <f>IF(AZ79=4,G79,0)</f>
        <v>0</v>
      </c>
      <c r="BE79" s="146">
        <f>IF(AZ79=5,G79,0)</f>
        <v>0</v>
      </c>
      <c r="CA79" s="174">
        <v>3</v>
      </c>
      <c r="CB79" s="174">
        <v>9</v>
      </c>
      <c r="CZ79" s="146">
        <v>1.2E-2</v>
      </c>
    </row>
    <row r="80" spans="1:104" x14ac:dyDescent="0.2">
      <c r="A80" s="181"/>
      <c r="B80" s="182"/>
      <c r="C80" s="183" t="s">
        <v>166</v>
      </c>
      <c r="D80" s="184"/>
      <c r="E80" s="184"/>
      <c r="F80" s="184"/>
      <c r="G80" s="185"/>
      <c r="L80" s="186" t="s">
        <v>166</v>
      </c>
      <c r="O80" s="174">
        <v>3</v>
      </c>
    </row>
    <row r="81" spans="1:104" x14ac:dyDescent="0.2">
      <c r="A81" s="181"/>
      <c r="B81" s="187"/>
      <c r="C81" s="188" t="s">
        <v>68</v>
      </c>
      <c r="D81" s="189"/>
      <c r="E81" s="190">
        <v>1</v>
      </c>
      <c r="F81" s="191"/>
      <c r="G81" s="192"/>
      <c r="M81" s="186">
        <v>1</v>
      </c>
      <c r="O81" s="174"/>
    </row>
    <row r="82" spans="1:104" x14ac:dyDescent="0.2">
      <c r="A82" s="175">
        <v>26</v>
      </c>
      <c r="B82" s="176" t="s">
        <v>172</v>
      </c>
      <c r="C82" s="177" t="s">
        <v>173</v>
      </c>
      <c r="D82" s="178" t="s">
        <v>83</v>
      </c>
      <c r="E82" s="179">
        <v>2</v>
      </c>
      <c r="F82" s="179">
        <v>0</v>
      </c>
      <c r="G82" s="180">
        <f>E82*F82</f>
        <v>0</v>
      </c>
      <c r="O82" s="174">
        <v>2</v>
      </c>
      <c r="AA82" s="146">
        <v>3</v>
      </c>
      <c r="AB82" s="146">
        <v>7</v>
      </c>
      <c r="AC82" s="146" t="s">
        <v>172</v>
      </c>
      <c r="AZ82" s="146">
        <v>2</v>
      </c>
      <c r="BA82" s="146">
        <f>IF(AZ82=1,G82,0)</f>
        <v>0</v>
      </c>
      <c r="BB82" s="146">
        <f>IF(AZ82=2,G82,0)</f>
        <v>0</v>
      </c>
      <c r="BC82" s="146">
        <f>IF(AZ82=3,G82,0)</f>
        <v>0</v>
      </c>
      <c r="BD82" s="146">
        <f>IF(AZ82=4,G82,0)</f>
        <v>0</v>
      </c>
      <c r="BE82" s="146">
        <f>IF(AZ82=5,G82,0)</f>
        <v>0</v>
      </c>
      <c r="CA82" s="174">
        <v>3</v>
      </c>
      <c r="CB82" s="174">
        <v>7</v>
      </c>
      <c r="CZ82" s="146">
        <v>1.31E-3</v>
      </c>
    </row>
    <row r="83" spans="1:104" x14ac:dyDescent="0.2">
      <c r="A83" s="181"/>
      <c r="B83" s="187"/>
      <c r="C83" s="188" t="s">
        <v>153</v>
      </c>
      <c r="D83" s="189"/>
      <c r="E83" s="190">
        <v>2</v>
      </c>
      <c r="F83" s="191"/>
      <c r="G83" s="192"/>
      <c r="M83" s="186">
        <v>2</v>
      </c>
      <c r="O83" s="174"/>
    </row>
    <row r="84" spans="1:104" x14ac:dyDescent="0.2">
      <c r="A84" s="175">
        <v>27</v>
      </c>
      <c r="B84" s="176" t="s">
        <v>174</v>
      </c>
      <c r="C84" s="177" t="s">
        <v>175</v>
      </c>
      <c r="D84" s="178" t="s">
        <v>83</v>
      </c>
      <c r="E84" s="179">
        <v>6</v>
      </c>
      <c r="F84" s="179">
        <v>0</v>
      </c>
      <c r="G84" s="180">
        <f>E84*F84</f>
        <v>0</v>
      </c>
      <c r="O84" s="174">
        <v>2</v>
      </c>
      <c r="AA84" s="146">
        <v>3</v>
      </c>
      <c r="AB84" s="146">
        <v>9</v>
      </c>
      <c r="AC84" s="146" t="s">
        <v>174</v>
      </c>
      <c r="AZ84" s="146">
        <v>2</v>
      </c>
      <c r="BA84" s="146">
        <f>IF(AZ84=1,G84,0)</f>
        <v>0</v>
      </c>
      <c r="BB84" s="146">
        <f>IF(AZ84=2,G84,0)</f>
        <v>0</v>
      </c>
      <c r="BC84" s="146">
        <f>IF(AZ84=3,G84,0)</f>
        <v>0</v>
      </c>
      <c r="BD84" s="146">
        <f>IF(AZ84=4,G84,0)</f>
        <v>0</v>
      </c>
      <c r="BE84" s="146">
        <f>IF(AZ84=5,G84,0)</f>
        <v>0</v>
      </c>
      <c r="CA84" s="174">
        <v>3</v>
      </c>
      <c r="CB84" s="174">
        <v>9</v>
      </c>
      <c r="CZ84" s="146">
        <v>2.3E-3</v>
      </c>
    </row>
    <row r="85" spans="1:104" x14ac:dyDescent="0.2">
      <c r="A85" s="181"/>
      <c r="B85" s="187"/>
      <c r="C85" s="188" t="s">
        <v>108</v>
      </c>
      <c r="D85" s="189"/>
      <c r="E85" s="190">
        <v>6</v>
      </c>
      <c r="F85" s="191"/>
      <c r="G85" s="192"/>
      <c r="M85" s="186">
        <v>6</v>
      </c>
      <c r="O85" s="174"/>
    </row>
    <row r="86" spans="1:104" x14ac:dyDescent="0.2">
      <c r="A86" s="175">
        <v>28</v>
      </c>
      <c r="B86" s="176" t="s">
        <v>176</v>
      </c>
      <c r="C86" s="177" t="s">
        <v>177</v>
      </c>
      <c r="D86" s="178" t="s">
        <v>83</v>
      </c>
      <c r="E86" s="179">
        <v>5</v>
      </c>
      <c r="F86" s="179">
        <v>0</v>
      </c>
      <c r="G86" s="180">
        <f>E86*F86</f>
        <v>0</v>
      </c>
      <c r="O86" s="174">
        <v>2</v>
      </c>
      <c r="AA86" s="146">
        <v>3</v>
      </c>
      <c r="AB86" s="146">
        <v>7</v>
      </c>
      <c r="AC86" s="146">
        <v>42981270</v>
      </c>
      <c r="AZ86" s="146">
        <v>2</v>
      </c>
      <c r="BA86" s="146">
        <f>IF(AZ86=1,G86,0)</f>
        <v>0</v>
      </c>
      <c r="BB86" s="146">
        <f>IF(AZ86=2,G86,0)</f>
        <v>0</v>
      </c>
      <c r="BC86" s="146">
        <f>IF(AZ86=3,G86,0)</f>
        <v>0</v>
      </c>
      <c r="BD86" s="146">
        <f>IF(AZ86=4,G86,0)</f>
        <v>0</v>
      </c>
      <c r="BE86" s="146">
        <f>IF(AZ86=5,G86,0)</f>
        <v>0</v>
      </c>
      <c r="CA86" s="174">
        <v>3</v>
      </c>
      <c r="CB86" s="174">
        <v>7</v>
      </c>
      <c r="CZ86" s="146">
        <v>1.6100000000000001E-3</v>
      </c>
    </row>
    <row r="87" spans="1:104" x14ac:dyDescent="0.2">
      <c r="A87" s="181"/>
      <c r="B87" s="187"/>
      <c r="C87" s="188" t="s">
        <v>178</v>
      </c>
      <c r="D87" s="189"/>
      <c r="E87" s="190">
        <v>5</v>
      </c>
      <c r="F87" s="191"/>
      <c r="G87" s="192"/>
      <c r="M87" s="186" t="s">
        <v>178</v>
      </c>
      <c r="O87" s="174"/>
    </row>
    <row r="88" spans="1:104" x14ac:dyDescent="0.2">
      <c r="A88" s="175">
        <v>29</v>
      </c>
      <c r="B88" s="176" t="s">
        <v>179</v>
      </c>
      <c r="C88" s="177" t="s">
        <v>180</v>
      </c>
      <c r="D88" s="178" t="s">
        <v>83</v>
      </c>
      <c r="E88" s="179">
        <v>2.4</v>
      </c>
      <c r="F88" s="179">
        <v>0</v>
      </c>
      <c r="G88" s="180">
        <f>E88*F88</f>
        <v>0</v>
      </c>
      <c r="O88" s="174">
        <v>2</v>
      </c>
      <c r="AA88" s="146">
        <v>3</v>
      </c>
      <c r="AB88" s="146">
        <v>7</v>
      </c>
      <c r="AC88" s="146">
        <v>42981281</v>
      </c>
      <c r="AZ88" s="146">
        <v>2</v>
      </c>
      <c r="BA88" s="146">
        <f>IF(AZ88=1,G88,0)</f>
        <v>0</v>
      </c>
      <c r="BB88" s="146">
        <f>IF(AZ88=2,G88,0)</f>
        <v>0</v>
      </c>
      <c r="BC88" s="146">
        <f>IF(AZ88=3,G88,0)</f>
        <v>0</v>
      </c>
      <c r="BD88" s="146">
        <f>IF(AZ88=4,G88,0)</f>
        <v>0</v>
      </c>
      <c r="BE88" s="146">
        <f>IF(AZ88=5,G88,0)</f>
        <v>0</v>
      </c>
      <c r="CA88" s="174">
        <v>3</v>
      </c>
      <c r="CB88" s="174">
        <v>7</v>
      </c>
      <c r="CZ88" s="146">
        <v>2.0500000000000002E-3</v>
      </c>
    </row>
    <row r="89" spans="1:104" x14ac:dyDescent="0.2">
      <c r="A89" s="181"/>
      <c r="B89" s="187"/>
      <c r="C89" s="188" t="s">
        <v>181</v>
      </c>
      <c r="D89" s="189"/>
      <c r="E89" s="190">
        <v>2.4</v>
      </c>
      <c r="F89" s="191"/>
      <c r="G89" s="192"/>
      <c r="M89" s="186" t="s">
        <v>181</v>
      </c>
      <c r="O89" s="174"/>
    </row>
    <row r="90" spans="1:104" x14ac:dyDescent="0.2">
      <c r="A90" s="175">
        <v>30</v>
      </c>
      <c r="B90" s="176" t="s">
        <v>182</v>
      </c>
      <c r="C90" s="177" t="s">
        <v>183</v>
      </c>
      <c r="D90" s="178" t="s">
        <v>83</v>
      </c>
      <c r="E90" s="179">
        <v>5.5</v>
      </c>
      <c r="F90" s="179">
        <v>0</v>
      </c>
      <c r="G90" s="180">
        <f>E90*F90</f>
        <v>0</v>
      </c>
      <c r="O90" s="174">
        <v>2</v>
      </c>
      <c r="AA90" s="146">
        <v>3</v>
      </c>
      <c r="AB90" s="146">
        <v>7</v>
      </c>
      <c r="AC90" s="146" t="s">
        <v>182</v>
      </c>
      <c r="AZ90" s="146">
        <v>2</v>
      </c>
      <c r="BA90" s="146">
        <f>IF(AZ90=1,G90,0)</f>
        <v>0</v>
      </c>
      <c r="BB90" s="146">
        <f>IF(AZ90=2,G90,0)</f>
        <v>0</v>
      </c>
      <c r="BC90" s="146">
        <f>IF(AZ90=3,G90,0)</f>
        <v>0</v>
      </c>
      <c r="BD90" s="146">
        <f>IF(AZ90=4,G90,0)</f>
        <v>0</v>
      </c>
      <c r="BE90" s="146">
        <f>IF(AZ90=5,G90,0)</f>
        <v>0</v>
      </c>
      <c r="CA90" s="174">
        <v>3</v>
      </c>
      <c r="CB90" s="174">
        <v>7</v>
      </c>
      <c r="CZ90" s="146">
        <v>2.65E-3</v>
      </c>
    </row>
    <row r="91" spans="1:104" x14ac:dyDescent="0.2">
      <c r="A91" s="181"/>
      <c r="B91" s="187"/>
      <c r="C91" s="188" t="s">
        <v>184</v>
      </c>
      <c r="D91" s="189"/>
      <c r="E91" s="190">
        <v>5.5</v>
      </c>
      <c r="F91" s="191"/>
      <c r="G91" s="192"/>
      <c r="M91" s="186" t="s">
        <v>184</v>
      </c>
      <c r="O91" s="174"/>
    </row>
    <row r="92" spans="1:104" x14ac:dyDescent="0.2">
      <c r="A92" s="175">
        <v>31</v>
      </c>
      <c r="B92" s="176" t="s">
        <v>185</v>
      </c>
      <c r="C92" s="177" t="s">
        <v>186</v>
      </c>
      <c r="D92" s="178" t="s">
        <v>83</v>
      </c>
      <c r="E92" s="179">
        <v>2</v>
      </c>
      <c r="F92" s="179">
        <v>0</v>
      </c>
      <c r="G92" s="180">
        <f>E92*F92</f>
        <v>0</v>
      </c>
      <c r="O92" s="174">
        <v>2</v>
      </c>
      <c r="AA92" s="146">
        <v>3</v>
      </c>
      <c r="AB92" s="146">
        <v>7</v>
      </c>
      <c r="AC92" s="146" t="s">
        <v>185</v>
      </c>
      <c r="AZ92" s="146">
        <v>2</v>
      </c>
      <c r="BA92" s="146">
        <f>IF(AZ92=1,G92,0)</f>
        <v>0</v>
      </c>
      <c r="BB92" s="146">
        <f>IF(AZ92=2,G92,0)</f>
        <v>0</v>
      </c>
      <c r="BC92" s="146">
        <f>IF(AZ92=3,G92,0)</f>
        <v>0</v>
      </c>
      <c r="BD92" s="146">
        <f>IF(AZ92=4,G92,0)</f>
        <v>0</v>
      </c>
      <c r="BE92" s="146">
        <f>IF(AZ92=5,G92,0)</f>
        <v>0</v>
      </c>
      <c r="CA92" s="174">
        <v>3</v>
      </c>
      <c r="CB92" s="174">
        <v>7</v>
      </c>
      <c r="CZ92" s="146">
        <v>1.6000000000000001E-3</v>
      </c>
    </row>
    <row r="93" spans="1:104" x14ac:dyDescent="0.2">
      <c r="A93" s="181"/>
      <c r="B93" s="187"/>
      <c r="C93" s="188" t="s">
        <v>187</v>
      </c>
      <c r="D93" s="189"/>
      <c r="E93" s="190">
        <v>2</v>
      </c>
      <c r="F93" s="191"/>
      <c r="G93" s="192"/>
      <c r="M93" s="186" t="s">
        <v>187</v>
      </c>
      <c r="O93" s="174"/>
    </row>
    <row r="94" spans="1:104" x14ac:dyDescent="0.2">
      <c r="A94" s="175">
        <v>32</v>
      </c>
      <c r="B94" s="176" t="s">
        <v>188</v>
      </c>
      <c r="C94" s="177" t="s">
        <v>189</v>
      </c>
      <c r="D94" s="178" t="s">
        <v>83</v>
      </c>
      <c r="E94" s="179">
        <v>1</v>
      </c>
      <c r="F94" s="179">
        <v>0</v>
      </c>
      <c r="G94" s="180">
        <f>E94*F94</f>
        <v>0</v>
      </c>
      <c r="O94" s="174">
        <v>2</v>
      </c>
      <c r="AA94" s="146">
        <v>3</v>
      </c>
      <c r="AB94" s="146">
        <v>7</v>
      </c>
      <c r="AC94" s="146" t="s">
        <v>188</v>
      </c>
      <c r="AZ94" s="146">
        <v>2</v>
      </c>
      <c r="BA94" s="146">
        <f>IF(AZ94=1,G94,0)</f>
        <v>0</v>
      </c>
      <c r="BB94" s="146">
        <f>IF(AZ94=2,G94,0)</f>
        <v>0</v>
      </c>
      <c r="BC94" s="146">
        <f>IF(AZ94=3,G94,0)</f>
        <v>0</v>
      </c>
      <c r="BD94" s="146">
        <f>IF(AZ94=4,G94,0)</f>
        <v>0</v>
      </c>
      <c r="BE94" s="146">
        <f>IF(AZ94=5,G94,0)</f>
        <v>0</v>
      </c>
      <c r="CA94" s="174">
        <v>3</v>
      </c>
      <c r="CB94" s="174">
        <v>7</v>
      </c>
      <c r="CZ94" s="146">
        <v>1.6000000000000001E-3</v>
      </c>
    </row>
    <row r="95" spans="1:104" x14ac:dyDescent="0.2">
      <c r="A95" s="181"/>
      <c r="B95" s="187"/>
      <c r="C95" s="188" t="s">
        <v>190</v>
      </c>
      <c r="D95" s="189"/>
      <c r="E95" s="190">
        <v>1</v>
      </c>
      <c r="F95" s="191"/>
      <c r="G95" s="192"/>
      <c r="M95" s="186" t="s">
        <v>190</v>
      </c>
      <c r="O95" s="174"/>
    </row>
    <row r="96" spans="1:104" x14ac:dyDescent="0.2">
      <c r="A96" s="175">
        <v>33</v>
      </c>
      <c r="B96" s="176" t="s">
        <v>191</v>
      </c>
      <c r="C96" s="177" t="s">
        <v>192</v>
      </c>
      <c r="D96" s="178" t="s">
        <v>83</v>
      </c>
      <c r="E96" s="179">
        <v>5</v>
      </c>
      <c r="F96" s="179">
        <v>0</v>
      </c>
      <c r="G96" s="180">
        <f>E96*F96</f>
        <v>0</v>
      </c>
      <c r="O96" s="174">
        <v>2</v>
      </c>
      <c r="AA96" s="146">
        <v>3</v>
      </c>
      <c r="AB96" s="146">
        <v>7</v>
      </c>
      <c r="AC96" s="146" t="s">
        <v>191</v>
      </c>
      <c r="AZ96" s="146">
        <v>2</v>
      </c>
      <c r="BA96" s="146">
        <f>IF(AZ96=1,G96,0)</f>
        <v>0</v>
      </c>
      <c r="BB96" s="146">
        <f>IF(AZ96=2,G96,0)</f>
        <v>0</v>
      </c>
      <c r="BC96" s="146">
        <f>IF(AZ96=3,G96,0)</f>
        <v>0</v>
      </c>
      <c r="BD96" s="146">
        <f>IF(AZ96=4,G96,0)</f>
        <v>0</v>
      </c>
      <c r="BE96" s="146">
        <f>IF(AZ96=5,G96,0)</f>
        <v>0</v>
      </c>
      <c r="CA96" s="174">
        <v>3</v>
      </c>
      <c r="CB96" s="174">
        <v>7</v>
      </c>
      <c r="CZ96" s="146">
        <v>1.6000000000000001E-3</v>
      </c>
    </row>
    <row r="97" spans="1:104" x14ac:dyDescent="0.2">
      <c r="A97" s="181"/>
      <c r="B97" s="187"/>
      <c r="C97" s="188" t="s">
        <v>187</v>
      </c>
      <c r="D97" s="189"/>
      <c r="E97" s="190">
        <v>2</v>
      </c>
      <c r="F97" s="191"/>
      <c r="G97" s="192"/>
      <c r="M97" s="186" t="s">
        <v>187</v>
      </c>
      <c r="O97" s="174"/>
    </row>
    <row r="98" spans="1:104" x14ac:dyDescent="0.2">
      <c r="A98" s="181"/>
      <c r="B98" s="187"/>
      <c r="C98" s="188" t="s">
        <v>193</v>
      </c>
      <c r="D98" s="189"/>
      <c r="E98" s="190">
        <v>2</v>
      </c>
      <c r="F98" s="191"/>
      <c r="G98" s="192"/>
      <c r="M98" s="186" t="s">
        <v>193</v>
      </c>
      <c r="O98" s="174"/>
    </row>
    <row r="99" spans="1:104" x14ac:dyDescent="0.2">
      <c r="A99" s="181"/>
      <c r="B99" s="187"/>
      <c r="C99" s="188" t="s">
        <v>190</v>
      </c>
      <c r="D99" s="189"/>
      <c r="E99" s="190">
        <v>1</v>
      </c>
      <c r="F99" s="191"/>
      <c r="G99" s="192"/>
      <c r="M99" s="186" t="s">
        <v>190</v>
      </c>
      <c r="O99" s="174"/>
    </row>
    <row r="100" spans="1:104" x14ac:dyDescent="0.2">
      <c r="A100" s="175">
        <v>34</v>
      </c>
      <c r="B100" s="176" t="s">
        <v>194</v>
      </c>
      <c r="C100" s="177" t="s">
        <v>195</v>
      </c>
      <c r="D100" s="178" t="s">
        <v>58</v>
      </c>
      <c r="E100" s="179"/>
      <c r="F100" s="179">
        <v>0</v>
      </c>
      <c r="G100" s="180">
        <f>E100*F100</f>
        <v>0</v>
      </c>
      <c r="O100" s="174">
        <v>2</v>
      </c>
      <c r="AA100" s="146">
        <v>7</v>
      </c>
      <c r="AB100" s="146">
        <v>1002</v>
      </c>
      <c r="AC100" s="146">
        <v>5</v>
      </c>
      <c r="AZ100" s="146">
        <v>2</v>
      </c>
      <c r="BA100" s="146">
        <f>IF(AZ100=1,G100,0)</f>
        <v>0</v>
      </c>
      <c r="BB100" s="146">
        <f>IF(AZ100=2,G100,0)</f>
        <v>0</v>
      </c>
      <c r="BC100" s="146">
        <f>IF(AZ100=3,G100,0)</f>
        <v>0</v>
      </c>
      <c r="BD100" s="146">
        <f>IF(AZ100=4,G100,0)</f>
        <v>0</v>
      </c>
      <c r="BE100" s="146">
        <f>IF(AZ100=5,G100,0)</f>
        <v>0</v>
      </c>
      <c r="CA100" s="174">
        <v>7</v>
      </c>
      <c r="CB100" s="174">
        <v>1002</v>
      </c>
      <c r="CZ100" s="146">
        <v>0</v>
      </c>
    </row>
    <row r="101" spans="1:104" x14ac:dyDescent="0.2">
      <c r="A101" s="181"/>
      <c r="B101" s="182"/>
      <c r="C101" s="183" t="s">
        <v>90</v>
      </c>
      <c r="D101" s="184"/>
      <c r="E101" s="184"/>
      <c r="F101" s="184"/>
      <c r="G101" s="185"/>
      <c r="L101" s="186" t="s">
        <v>90</v>
      </c>
      <c r="O101" s="174">
        <v>3</v>
      </c>
    </row>
    <row r="102" spans="1:104" ht="22.5" x14ac:dyDescent="0.2">
      <c r="A102" s="175">
        <v>35</v>
      </c>
      <c r="B102" s="176" t="s">
        <v>196</v>
      </c>
      <c r="C102" s="177" t="s">
        <v>197</v>
      </c>
      <c r="D102" s="178" t="s">
        <v>198</v>
      </c>
      <c r="E102" s="179">
        <v>8</v>
      </c>
      <c r="F102" s="179">
        <v>0</v>
      </c>
      <c r="G102" s="180">
        <f>E102*F102</f>
        <v>0</v>
      </c>
      <c r="O102" s="174">
        <v>2</v>
      </c>
      <c r="AA102" s="146">
        <v>10</v>
      </c>
      <c r="AB102" s="146">
        <v>0</v>
      </c>
      <c r="AC102" s="146">
        <v>8</v>
      </c>
      <c r="AZ102" s="146">
        <v>5</v>
      </c>
      <c r="BA102" s="146">
        <f>IF(AZ102=1,G102,0)</f>
        <v>0</v>
      </c>
      <c r="BB102" s="146">
        <f>IF(AZ102=2,G102,0)</f>
        <v>0</v>
      </c>
      <c r="BC102" s="146">
        <f>IF(AZ102=3,G102,0)</f>
        <v>0</v>
      </c>
      <c r="BD102" s="146">
        <f>IF(AZ102=4,G102,0)</f>
        <v>0</v>
      </c>
      <c r="BE102" s="146">
        <f>IF(AZ102=5,G102,0)</f>
        <v>0</v>
      </c>
      <c r="CA102" s="174">
        <v>10</v>
      </c>
      <c r="CB102" s="174">
        <v>0</v>
      </c>
      <c r="CZ102" s="146">
        <v>0</v>
      </c>
    </row>
    <row r="103" spans="1:104" x14ac:dyDescent="0.2">
      <c r="A103" s="181"/>
      <c r="B103" s="187"/>
      <c r="C103" s="188" t="s">
        <v>199</v>
      </c>
      <c r="D103" s="189"/>
      <c r="E103" s="190">
        <v>8</v>
      </c>
      <c r="F103" s="191"/>
      <c r="G103" s="192"/>
      <c r="M103" s="186">
        <v>8</v>
      </c>
      <c r="O103" s="174"/>
    </row>
    <row r="104" spans="1:104" x14ac:dyDescent="0.2">
      <c r="A104" s="193"/>
      <c r="B104" s="194" t="s">
        <v>71</v>
      </c>
      <c r="C104" s="195" t="str">
        <f>CONCATENATE(B50," ",C50)</f>
        <v>728 Zemní práce</v>
      </c>
      <c r="D104" s="196"/>
      <c r="E104" s="197"/>
      <c r="F104" s="198"/>
      <c r="G104" s="199">
        <f>SUM(G50:G103)</f>
        <v>0</v>
      </c>
      <c r="O104" s="174">
        <v>4</v>
      </c>
      <c r="BA104" s="200">
        <f>SUM(BA50:BA103)</f>
        <v>0</v>
      </c>
      <c r="BB104" s="200">
        <f>SUM(BB50:BB103)</f>
        <v>0</v>
      </c>
      <c r="BC104" s="200">
        <f>SUM(BC50:BC103)</f>
        <v>0</v>
      </c>
      <c r="BD104" s="200">
        <f>SUM(BD50:BD103)</f>
        <v>0</v>
      </c>
      <c r="BE104" s="200">
        <f>SUM(BE50:BE103)</f>
        <v>0</v>
      </c>
    </row>
    <row r="105" spans="1:104" x14ac:dyDescent="0.2">
      <c r="A105" s="167" t="s">
        <v>67</v>
      </c>
      <c r="B105" s="168" t="s">
        <v>200</v>
      </c>
      <c r="C105" s="169" t="s">
        <v>201</v>
      </c>
      <c r="D105" s="170"/>
      <c r="E105" s="171"/>
      <c r="F105" s="171"/>
      <c r="G105" s="172"/>
      <c r="H105" s="173"/>
      <c r="I105" s="173"/>
      <c r="O105" s="174">
        <v>1</v>
      </c>
    </row>
    <row r="106" spans="1:104" ht="22.5" x14ac:dyDescent="0.2">
      <c r="A106" s="175">
        <v>36</v>
      </c>
      <c r="B106" s="176" t="s">
        <v>202</v>
      </c>
      <c r="C106" s="177" t="s">
        <v>203</v>
      </c>
      <c r="D106" s="178" t="s">
        <v>137</v>
      </c>
      <c r="E106" s="179">
        <v>12</v>
      </c>
      <c r="F106" s="179">
        <v>0</v>
      </c>
      <c r="G106" s="180">
        <f>E106*F106</f>
        <v>0</v>
      </c>
      <c r="O106" s="174">
        <v>2</v>
      </c>
      <c r="AA106" s="146">
        <v>1</v>
      </c>
      <c r="AB106" s="146">
        <v>0</v>
      </c>
      <c r="AC106" s="146">
        <v>0</v>
      </c>
      <c r="AZ106" s="146">
        <v>2</v>
      </c>
      <c r="BA106" s="146">
        <f>IF(AZ106=1,G106,0)</f>
        <v>0</v>
      </c>
      <c r="BB106" s="146">
        <f>IF(AZ106=2,G106,0)</f>
        <v>0</v>
      </c>
      <c r="BC106" s="146">
        <f>IF(AZ106=3,G106,0)</f>
        <v>0</v>
      </c>
      <c r="BD106" s="146">
        <f>IF(AZ106=4,G106,0)</f>
        <v>0</v>
      </c>
      <c r="BE106" s="146">
        <f>IF(AZ106=5,G106,0)</f>
        <v>0</v>
      </c>
      <c r="CA106" s="174">
        <v>1</v>
      </c>
      <c r="CB106" s="174">
        <v>0</v>
      </c>
      <c r="CZ106" s="146">
        <v>0</v>
      </c>
    </row>
    <row r="107" spans="1:104" x14ac:dyDescent="0.2">
      <c r="A107" s="181"/>
      <c r="B107" s="182"/>
      <c r="C107" s="183" t="s">
        <v>90</v>
      </c>
      <c r="D107" s="184"/>
      <c r="E107" s="184"/>
      <c r="F107" s="184"/>
      <c r="G107" s="185"/>
      <c r="L107" s="186" t="s">
        <v>90</v>
      </c>
      <c r="O107" s="174">
        <v>3</v>
      </c>
    </row>
    <row r="108" spans="1:104" x14ac:dyDescent="0.2">
      <c r="A108" s="181"/>
      <c r="B108" s="187"/>
      <c r="C108" s="188" t="s">
        <v>204</v>
      </c>
      <c r="D108" s="189"/>
      <c r="E108" s="190">
        <v>12</v>
      </c>
      <c r="F108" s="191"/>
      <c r="G108" s="192"/>
      <c r="M108" s="186">
        <v>12</v>
      </c>
      <c r="O108" s="174"/>
    </row>
    <row r="109" spans="1:104" x14ac:dyDescent="0.2">
      <c r="A109" s="175">
        <v>37</v>
      </c>
      <c r="B109" s="176" t="s">
        <v>205</v>
      </c>
      <c r="C109" s="177" t="s">
        <v>206</v>
      </c>
      <c r="D109" s="178" t="s">
        <v>137</v>
      </c>
      <c r="E109" s="179">
        <v>12</v>
      </c>
      <c r="F109" s="179">
        <v>0</v>
      </c>
      <c r="G109" s="180">
        <f>E109*F109</f>
        <v>0</v>
      </c>
      <c r="O109" s="174">
        <v>2</v>
      </c>
      <c r="AA109" s="146">
        <v>1</v>
      </c>
      <c r="AB109" s="146">
        <v>7</v>
      </c>
      <c r="AC109" s="146">
        <v>7</v>
      </c>
      <c r="AZ109" s="146">
        <v>2</v>
      </c>
      <c r="BA109" s="146">
        <f>IF(AZ109=1,G109,0)</f>
        <v>0</v>
      </c>
      <c r="BB109" s="146">
        <f>IF(AZ109=2,G109,0)</f>
        <v>0</v>
      </c>
      <c r="BC109" s="146">
        <f>IF(AZ109=3,G109,0)</f>
        <v>0</v>
      </c>
      <c r="BD109" s="146">
        <f>IF(AZ109=4,G109,0)</f>
        <v>0</v>
      </c>
      <c r="BE109" s="146">
        <f>IF(AZ109=5,G109,0)</f>
        <v>0</v>
      </c>
      <c r="CA109" s="174">
        <v>1</v>
      </c>
      <c r="CB109" s="174">
        <v>7</v>
      </c>
      <c r="CZ109" s="146">
        <v>6.0000000000000002E-5</v>
      </c>
    </row>
    <row r="110" spans="1:104" x14ac:dyDescent="0.2">
      <c r="A110" s="181"/>
      <c r="B110" s="187"/>
      <c r="C110" s="188" t="s">
        <v>204</v>
      </c>
      <c r="D110" s="189"/>
      <c r="E110" s="190">
        <v>12</v>
      </c>
      <c r="F110" s="191"/>
      <c r="G110" s="192"/>
      <c r="M110" s="186">
        <v>12</v>
      </c>
      <c r="O110" s="174"/>
    </row>
    <row r="111" spans="1:104" x14ac:dyDescent="0.2">
      <c r="A111" s="175">
        <v>38</v>
      </c>
      <c r="B111" s="176" t="s">
        <v>207</v>
      </c>
      <c r="C111" s="177" t="s">
        <v>208</v>
      </c>
      <c r="D111" s="178" t="s">
        <v>58</v>
      </c>
      <c r="E111" s="179"/>
      <c r="F111" s="179">
        <v>0</v>
      </c>
      <c r="G111" s="180">
        <f>E111*F111</f>
        <v>0</v>
      </c>
      <c r="O111" s="174">
        <v>2</v>
      </c>
      <c r="AA111" s="146">
        <v>7</v>
      </c>
      <c r="AB111" s="146">
        <v>1002</v>
      </c>
      <c r="AC111" s="146">
        <v>5</v>
      </c>
      <c r="AZ111" s="146">
        <v>2</v>
      </c>
      <c r="BA111" s="146">
        <f>IF(AZ111=1,G111,0)</f>
        <v>0</v>
      </c>
      <c r="BB111" s="146">
        <f>IF(AZ111=2,G111,0)</f>
        <v>0</v>
      </c>
      <c r="BC111" s="146">
        <f>IF(AZ111=3,G111,0)</f>
        <v>0</v>
      </c>
      <c r="BD111" s="146">
        <f>IF(AZ111=4,G111,0)</f>
        <v>0</v>
      </c>
      <c r="BE111" s="146">
        <f>IF(AZ111=5,G111,0)</f>
        <v>0</v>
      </c>
      <c r="CA111" s="174">
        <v>7</v>
      </c>
      <c r="CB111" s="174">
        <v>1002</v>
      </c>
      <c r="CZ111" s="146">
        <v>0</v>
      </c>
    </row>
    <row r="112" spans="1:104" x14ac:dyDescent="0.2">
      <c r="A112" s="193"/>
      <c r="B112" s="194" t="s">
        <v>71</v>
      </c>
      <c r="C112" s="195" t="str">
        <f>CONCATENATE(B105," ",C105)</f>
        <v>767 Konstrukce zámečnické</v>
      </c>
      <c r="D112" s="196"/>
      <c r="E112" s="197"/>
      <c r="F112" s="198"/>
      <c r="G112" s="199">
        <f>SUM(G105:G111)</f>
        <v>0</v>
      </c>
      <c r="O112" s="174">
        <v>4</v>
      </c>
      <c r="BA112" s="200">
        <f>SUM(BA105:BA111)</f>
        <v>0</v>
      </c>
      <c r="BB112" s="200">
        <f>SUM(BB105:BB111)</f>
        <v>0</v>
      </c>
      <c r="BC112" s="200">
        <f>SUM(BC105:BC111)</f>
        <v>0</v>
      </c>
      <c r="BD112" s="200">
        <f>SUM(BD105:BD111)</f>
        <v>0</v>
      </c>
      <c r="BE112" s="200">
        <f>SUM(BE105:BE111)</f>
        <v>0</v>
      </c>
    </row>
    <row r="113" spans="1:104" x14ac:dyDescent="0.2">
      <c r="A113" s="167" t="s">
        <v>67</v>
      </c>
      <c r="B113" s="168" t="s">
        <v>209</v>
      </c>
      <c r="C113" s="169" t="s">
        <v>210</v>
      </c>
      <c r="D113" s="170"/>
      <c r="E113" s="171"/>
      <c r="F113" s="171"/>
      <c r="G113" s="172"/>
      <c r="H113" s="173"/>
      <c r="I113" s="173"/>
      <c r="O113" s="174">
        <v>1</v>
      </c>
    </row>
    <row r="114" spans="1:104" x14ac:dyDescent="0.2">
      <c r="A114" s="175">
        <v>39</v>
      </c>
      <c r="B114" s="176" t="s">
        <v>211</v>
      </c>
      <c r="C114" s="177" t="s">
        <v>212</v>
      </c>
      <c r="D114" s="178" t="s">
        <v>89</v>
      </c>
      <c r="E114" s="179">
        <v>0.86</v>
      </c>
      <c r="F114" s="179">
        <v>0</v>
      </c>
      <c r="G114" s="180">
        <f>E114*F114</f>
        <v>0</v>
      </c>
      <c r="O114" s="174">
        <v>2</v>
      </c>
      <c r="AA114" s="146">
        <v>1</v>
      </c>
      <c r="AB114" s="146">
        <v>7</v>
      </c>
      <c r="AC114" s="146">
        <v>7</v>
      </c>
      <c r="AZ114" s="146">
        <v>2</v>
      </c>
      <c r="BA114" s="146">
        <f>IF(AZ114=1,G114,0)</f>
        <v>0</v>
      </c>
      <c r="BB114" s="146">
        <f>IF(AZ114=2,G114,0)</f>
        <v>0</v>
      </c>
      <c r="BC114" s="146">
        <f>IF(AZ114=3,G114,0)</f>
        <v>0</v>
      </c>
      <c r="BD114" s="146">
        <f>IF(AZ114=4,G114,0)</f>
        <v>0</v>
      </c>
      <c r="BE114" s="146">
        <f>IF(AZ114=5,G114,0)</f>
        <v>0</v>
      </c>
      <c r="CA114" s="174">
        <v>1</v>
      </c>
      <c r="CB114" s="174">
        <v>7</v>
      </c>
      <c r="CZ114" s="146">
        <v>2.4000000000000001E-4</v>
      </c>
    </row>
    <row r="115" spans="1:104" x14ac:dyDescent="0.2">
      <c r="A115" s="181"/>
      <c r="B115" s="187"/>
      <c r="C115" s="188" t="s">
        <v>213</v>
      </c>
      <c r="D115" s="189"/>
      <c r="E115" s="190">
        <v>0.86</v>
      </c>
      <c r="F115" s="191"/>
      <c r="G115" s="192"/>
      <c r="M115" s="186" t="s">
        <v>213</v>
      </c>
      <c r="O115" s="174"/>
    </row>
    <row r="116" spans="1:104" x14ac:dyDescent="0.2">
      <c r="A116" s="175">
        <v>40</v>
      </c>
      <c r="B116" s="176" t="s">
        <v>214</v>
      </c>
      <c r="C116" s="177" t="s">
        <v>215</v>
      </c>
      <c r="D116" s="178" t="s">
        <v>89</v>
      </c>
      <c r="E116" s="179">
        <v>0.86</v>
      </c>
      <c r="F116" s="179">
        <v>0</v>
      </c>
      <c r="G116" s="180">
        <f>E116*F116</f>
        <v>0</v>
      </c>
      <c r="O116" s="174">
        <v>2</v>
      </c>
      <c r="AA116" s="146">
        <v>1</v>
      </c>
      <c r="AB116" s="146">
        <v>7</v>
      </c>
      <c r="AC116" s="146">
        <v>7</v>
      </c>
      <c r="AZ116" s="146">
        <v>2</v>
      </c>
      <c r="BA116" s="146">
        <f>IF(AZ116=1,G116,0)</f>
        <v>0</v>
      </c>
      <c r="BB116" s="146">
        <f>IF(AZ116=2,G116,0)</f>
        <v>0</v>
      </c>
      <c r="BC116" s="146">
        <f>IF(AZ116=3,G116,0)</f>
        <v>0</v>
      </c>
      <c r="BD116" s="146">
        <f>IF(AZ116=4,G116,0)</f>
        <v>0</v>
      </c>
      <c r="BE116" s="146">
        <f>IF(AZ116=5,G116,0)</f>
        <v>0</v>
      </c>
      <c r="CA116" s="174">
        <v>1</v>
      </c>
      <c r="CB116" s="174">
        <v>7</v>
      </c>
      <c r="CZ116" s="146">
        <v>8.0000000000000007E-5</v>
      </c>
    </row>
    <row r="117" spans="1:104" x14ac:dyDescent="0.2">
      <c r="A117" s="181"/>
      <c r="B117" s="187"/>
      <c r="C117" s="188" t="s">
        <v>213</v>
      </c>
      <c r="D117" s="189"/>
      <c r="E117" s="190">
        <v>0.86</v>
      </c>
      <c r="F117" s="191"/>
      <c r="G117" s="192"/>
      <c r="M117" s="186" t="s">
        <v>213</v>
      </c>
      <c r="O117" s="174"/>
    </row>
    <row r="118" spans="1:104" x14ac:dyDescent="0.2">
      <c r="A118" s="193"/>
      <c r="B118" s="194" t="s">
        <v>71</v>
      </c>
      <c r="C118" s="195" t="str">
        <f>CONCATENATE(B113," ",C113)</f>
        <v>783 Nátěry</v>
      </c>
      <c r="D118" s="196"/>
      <c r="E118" s="197"/>
      <c r="F118" s="198"/>
      <c r="G118" s="199">
        <f>SUM(G113:G117)</f>
        <v>0</v>
      </c>
      <c r="O118" s="174">
        <v>4</v>
      </c>
      <c r="BA118" s="200">
        <f>SUM(BA113:BA117)</f>
        <v>0</v>
      </c>
      <c r="BB118" s="200">
        <f>SUM(BB113:BB117)</f>
        <v>0</v>
      </c>
      <c r="BC118" s="200">
        <f>SUM(BC113:BC117)</f>
        <v>0</v>
      </c>
      <c r="BD118" s="200">
        <f>SUM(BD113:BD117)</f>
        <v>0</v>
      </c>
      <c r="BE118" s="200">
        <f>SUM(BE113:BE117)</f>
        <v>0</v>
      </c>
    </row>
    <row r="119" spans="1:104" x14ac:dyDescent="0.2">
      <c r="A119" s="167" t="s">
        <v>67</v>
      </c>
      <c r="B119" s="168" t="s">
        <v>216</v>
      </c>
      <c r="C119" s="169" t="s">
        <v>217</v>
      </c>
      <c r="D119" s="170"/>
      <c r="E119" s="171"/>
      <c r="F119" s="171"/>
      <c r="G119" s="172"/>
      <c r="H119" s="173"/>
      <c r="I119" s="173"/>
      <c r="O119" s="174">
        <v>1</v>
      </c>
    </row>
    <row r="120" spans="1:104" x14ac:dyDescent="0.2">
      <c r="A120" s="175">
        <v>41</v>
      </c>
      <c r="B120" s="176" t="s">
        <v>218</v>
      </c>
      <c r="C120" s="177" t="s">
        <v>219</v>
      </c>
      <c r="D120" s="178" t="s">
        <v>121</v>
      </c>
      <c r="E120" s="179">
        <v>1.125062</v>
      </c>
      <c r="F120" s="179">
        <v>0</v>
      </c>
      <c r="G120" s="180">
        <f>E120*F120</f>
        <v>0</v>
      </c>
      <c r="O120" s="174">
        <v>2</v>
      </c>
      <c r="AA120" s="146">
        <v>8</v>
      </c>
      <c r="AB120" s="146">
        <v>0</v>
      </c>
      <c r="AC120" s="146">
        <v>3</v>
      </c>
      <c r="AZ120" s="146">
        <v>1</v>
      </c>
      <c r="BA120" s="146">
        <f>IF(AZ120=1,G120,0)</f>
        <v>0</v>
      </c>
      <c r="BB120" s="146">
        <f>IF(AZ120=2,G120,0)</f>
        <v>0</v>
      </c>
      <c r="BC120" s="146">
        <f>IF(AZ120=3,G120,0)</f>
        <v>0</v>
      </c>
      <c r="BD120" s="146">
        <f>IF(AZ120=4,G120,0)</f>
        <v>0</v>
      </c>
      <c r="BE120" s="146">
        <f>IF(AZ120=5,G120,0)</f>
        <v>0</v>
      </c>
      <c r="CA120" s="174">
        <v>8</v>
      </c>
      <c r="CB120" s="174">
        <v>0</v>
      </c>
      <c r="CZ120" s="146">
        <v>0</v>
      </c>
    </row>
    <row r="121" spans="1:104" x14ac:dyDescent="0.2">
      <c r="A121" s="181"/>
      <c r="B121" s="182"/>
      <c r="C121" s="183" t="s">
        <v>90</v>
      </c>
      <c r="D121" s="184"/>
      <c r="E121" s="184"/>
      <c r="F121" s="184"/>
      <c r="G121" s="185"/>
      <c r="L121" s="186" t="s">
        <v>90</v>
      </c>
      <c r="O121" s="174">
        <v>3</v>
      </c>
    </row>
    <row r="122" spans="1:104" x14ac:dyDescent="0.2">
      <c r="A122" s="175">
        <v>42</v>
      </c>
      <c r="B122" s="176" t="s">
        <v>220</v>
      </c>
      <c r="C122" s="177" t="s">
        <v>221</v>
      </c>
      <c r="D122" s="178" t="s">
        <v>121</v>
      </c>
      <c r="E122" s="179">
        <v>1.125062</v>
      </c>
      <c r="F122" s="179">
        <v>0</v>
      </c>
      <c r="G122" s="180">
        <f>E122*F122</f>
        <v>0</v>
      </c>
      <c r="O122" s="174">
        <v>2</v>
      </c>
      <c r="AA122" s="146">
        <v>8</v>
      </c>
      <c r="AB122" s="146">
        <v>0</v>
      </c>
      <c r="AC122" s="146">
        <v>3</v>
      </c>
      <c r="AZ122" s="146">
        <v>1</v>
      </c>
      <c r="BA122" s="146">
        <f>IF(AZ122=1,G122,0)</f>
        <v>0</v>
      </c>
      <c r="BB122" s="146">
        <f>IF(AZ122=2,G122,0)</f>
        <v>0</v>
      </c>
      <c r="BC122" s="146">
        <f>IF(AZ122=3,G122,0)</f>
        <v>0</v>
      </c>
      <c r="BD122" s="146">
        <f>IF(AZ122=4,G122,0)</f>
        <v>0</v>
      </c>
      <c r="BE122" s="146">
        <f>IF(AZ122=5,G122,0)</f>
        <v>0</v>
      </c>
      <c r="CA122" s="174">
        <v>8</v>
      </c>
      <c r="CB122" s="174">
        <v>0</v>
      </c>
      <c r="CZ122" s="146">
        <v>0</v>
      </c>
    </row>
    <row r="123" spans="1:104" x14ac:dyDescent="0.2">
      <c r="A123" s="181"/>
      <c r="B123" s="182"/>
      <c r="C123" s="183" t="s">
        <v>90</v>
      </c>
      <c r="D123" s="184"/>
      <c r="E123" s="184"/>
      <c r="F123" s="184"/>
      <c r="G123" s="185"/>
      <c r="L123" s="186" t="s">
        <v>90</v>
      </c>
      <c r="O123" s="174">
        <v>3</v>
      </c>
    </row>
    <row r="124" spans="1:104" x14ac:dyDescent="0.2">
      <c r="A124" s="175">
        <v>43</v>
      </c>
      <c r="B124" s="176" t="s">
        <v>222</v>
      </c>
      <c r="C124" s="177" t="s">
        <v>223</v>
      </c>
      <c r="D124" s="178" t="s">
        <v>121</v>
      </c>
      <c r="E124" s="179">
        <v>1.125062</v>
      </c>
      <c r="F124" s="179">
        <v>0</v>
      </c>
      <c r="G124" s="180">
        <f>E124*F124</f>
        <v>0</v>
      </c>
      <c r="O124" s="174">
        <v>2</v>
      </c>
      <c r="AA124" s="146">
        <v>8</v>
      </c>
      <c r="AB124" s="146">
        <v>0</v>
      </c>
      <c r="AC124" s="146">
        <v>3</v>
      </c>
      <c r="AZ124" s="146">
        <v>1</v>
      </c>
      <c r="BA124" s="146">
        <f>IF(AZ124=1,G124,0)</f>
        <v>0</v>
      </c>
      <c r="BB124" s="146">
        <f>IF(AZ124=2,G124,0)</f>
        <v>0</v>
      </c>
      <c r="BC124" s="146">
        <f>IF(AZ124=3,G124,0)</f>
        <v>0</v>
      </c>
      <c r="BD124" s="146">
        <f>IF(AZ124=4,G124,0)</f>
        <v>0</v>
      </c>
      <c r="BE124" s="146">
        <f>IF(AZ124=5,G124,0)</f>
        <v>0</v>
      </c>
      <c r="CA124" s="174">
        <v>8</v>
      </c>
      <c r="CB124" s="174">
        <v>0</v>
      </c>
      <c r="CZ124" s="146">
        <v>0</v>
      </c>
    </row>
    <row r="125" spans="1:104" x14ac:dyDescent="0.2">
      <c r="A125" s="181"/>
      <c r="B125" s="182"/>
      <c r="C125" s="183" t="s">
        <v>90</v>
      </c>
      <c r="D125" s="184"/>
      <c r="E125" s="184"/>
      <c r="F125" s="184"/>
      <c r="G125" s="185"/>
      <c r="L125" s="186" t="s">
        <v>90</v>
      </c>
      <c r="O125" s="174">
        <v>3</v>
      </c>
    </row>
    <row r="126" spans="1:104" x14ac:dyDescent="0.2">
      <c r="A126" s="175">
        <v>44</v>
      </c>
      <c r="B126" s="176" t="s">
        <v>224</v>
      </c>
      <c r="C126" s="177" t="s">
        <v>225</v>
      </c>
      <c r="D126" s="178" t="s">
        <v>121</v>
      </c>
      <c r="E126" s="179">
        <v>21.376177999999999</v>
      </c>
      <c r="F126" s="179">
        <v>0</v>
      </c>
      <c r="G126" s="180">
        <f>E126*F126</f>
        <v>0</v>
      </c>
      <c r="O126" s="174">
        <v>2</v>
      </c>
      <c r="AA126" s="146">
        <v>8</v>
      </c>
      <c r="AB126" s="146">
        <v>0</v>
      </c>
      <c r="AC126" s="146">
        <v>3</v>
      </c>
      <c r="AZ126" s="146">
        <v>1</v>
      </c>
      <c r="BA126" s="146">
        <f>IF(AZ126=1,G126,0)</f>
        <v>0</v>
      </c>
      <c r="BB126" s="146">
        <f>IF(AZ126=2,G126,0)</f>
        <v>0</v>
      </c>
      <c r="BC126" s="146">
        <f>IF(AZ126=3,G126,0)</f>
        <v>0</v>
      </c>
      <c r="BD126" s="146">
        <f>IF(AZ126=4,G126,0)</f>
        <v>0</v>
      </c>
      <c r="BE126" s="146">
        <f>IF(AZ126=5,G126,0)</f>
        <v>0</v>
      </c>
      <c r="CA126" s="174">
        <v>8</v>
      </c>
      <c r="CB126" s="174">
        <v>0</v>
      </c>
      <c r="CZ126" s="146">
        <v>0</v>
      </c>
    </row>
    <row r="127" spans="1:104" x14ac:dyDescent="0.2">
      <c r="A127" s="181"/>
      <c r="B127" s="182"/>
      <c r="C127" s="183" t="s">
        <v>90</v>
      </c>
      <c r="D127" s="184"/>
      <c r="E127" s="184"/>
      <c r="F127" s="184"/>
      <c r="G127" s="185"/>
      <c r="L127" s="186" t="s">
        <v>90</v>
      </c>
      <c r="O127" s="174">
        <v>3</v>
      </c>
    </row>
    <row r="128" spans="1:104" x14ac:dyDescent="0.2">
      <c r="A128" s="175">
        <v>45</v>
      </c>
      <c r="B128" s="176" t="s">
        <v>226</v>
      </c>
      <c r="C128" s="177" t="s">
        <v>227</v>
      </c>
      <c r="D128" s="178" t="s">
        <v>121</v>
      </c>
      <c r="E128" s="179">
        <v>1.125062</v>
      </c>
      <c r="F128" s="179">
        <v>0</v>
      </c>
      <c r="G128" s="180">
        <f>E128*F128</f>
        <v>0</v>
      </c>
      <c r="O128" s="174">
        <v>2</v>
      </c>
      <c r="AA128" s="146">
        <v>8</v>
      </c>
      <c r="AB128" s="146">
        <v>0</v>
      </c>
      <c r="AC128" s="146">
        <v>3</v>
      </c>
      <c r="AZ128" s="146">
        <v>1</v>
      </c>
      <c r="BA128" s="146">
        <f>IF(AZ128=1,G128,0)</f>
        <v>0</v>
      </c>
      <c r="BB128" s="146">
        <f>IF(AZ128=2,G128,0)</f>
        <v>0</v>
      </c>
      <c r="BC128" s="146">
        <f>IF(AZ128=3,G128,0)</f>
        <v>0</v>
      </c>
      <c r="BD128" s="146">
        <f>IF(AZ128=4,G128,0)</f>
        <v>0</v>
      </c>
      <c r="BE128" s="146">
        <f>IF(AZ128=5,G128,0)</f>
        <v>0</v>
      </c>
      <c r="CA128" s="174">
        <v>8</v>
      </c>
      <c r="CB128" s="174">
        <v>0</v>
      </c>
      <c r="CZ128" s="146">
        <v>0</v>
      </c>
    </row>
    <row r="129" spans="1:104" x14ac:dyDescent="0.2">
      <c r="A129" s="181"/>
      <c r="B129" s="182"/>
      <c r="C129" s="183" t="s">
        <v>90</v>
      </c>
      <c r="D129" s="184"/>
      <c r="E129" s="184"/>
      <c r="F129" s="184"/>
      <c r="G129" s="185"/>
      <c r="L129" s="186" t="s">
        <v>90</v>
      </c>
      <c r="O129" s="174">
        <v>3</v>
      </c>
    </row>
    <row r="130" spans="1:104" x14ac:dyDescent="0.2">
      <c r="A130" s="175">
        <v>46</v>
      </c>
      <c r="B130" s="176" t="s">
        <v>228</v>
      </c>
      <c r="C130" s="177" t="s">
        <v>229</v>
      </c>
      <c r="D130" s="178" t="s">
        <v>121</v>
      </c>
      <c r="E130" s="179">
        <v>6.7503719999999996</v>
      </c>
      <c r="F130" s="179">
        <v>0</v>
      </c>
      <c r="G130" s="180">
        <f>E130*F130</f>
        <v>0</v>
      </c>
      <c r="O130" s="174">
        <v>2</v>
      </c>
      <c r="AA130" s="146">
        <v>8</v>
      </c>
      <c r="AB130" s="146">
        <v>0</v>
      </c>
      <c r="AC130" s="146">
        <v>3</v>
      </c>
      <c r="AZ130" s="146">
        <v>1</v>
      </c>
      <c r="BA130" s="146">
        <f>IF(AZ130=1,G130,0)</f>
        <v>0</v>
      </c>
      <c r="BB130" s="146">
        <f>IF(AZ130=2,G130,0)</f>
        <v>0</v>
      </c>
      <c r="BC130" s="146">
        <f>IF(AZ130=3,G130,0)</f>
        <v>0</v>
      </c>
      <c r="BD130" s="146">
        <f>IF(AZ130=4,G130,0)</f>
        <v>0</v>
      </c>
      <c r="BE130" s="146">
        <f>IF(AZ130=5,G130,0)</f>
        <v>0</v>
      </c>
      <c r="CA130" s="174">
        <v>8</v>
      </c>
      <c r="CB130" s="174">
        <v>0</v>
      </c>
      <c r="CZ130" s="146">
        <v>0</v>
      </c>
    </row>
    <row r="131" spans="1:104" x14ac:dyDescent="0.2">
      <c r="A131" s="181"/>
      <c r="B131" s="182"/>
      <c r="C131" s="183" t="s">
        <v>90</v>
      </c>
      <c r="D131" s="184"/>
      <c r="E131" s="184"/>
      <c r="F131" s="184"/>
      <c r="G131" s="185"/>
      <c r="L131" s="186" t="s">
        <v>90</v>
      </c>
      <c r="O131" s="174">
        <v>3</v>
      </c>
    </row>
    <row r="132" spans="1:104" x14ac:dyDescent="0.2">
      <c r="A132" s="175">
        <v>47</v>
      </c>
      <c r="B132" s="176" t="s">
        <v>230</v>
      </c>
      <c r="C132" s="177" t="s">
        <v>231</v>
      </c>
      <c r="D132" s="178" t="s">
        <v>121</v>
      </c>
      <c r="E132" s="179">
        <v>1.125062</v>
      </c>
      <c r="F132" s="179">
        <v>0</v>
      </c>
      <c r="G132" s="180">
        <f>E132*F132</f>
        <v>0</v>
      </c>
      <c r="O132" s="174">
        <v>2</v>
      </c>
      <c r="AA132" s="146">
        <v>8</v>
      </c>
      <c r="AB132" s="146">
        <v>0</v>
      </c>
      <c r="AC132" s="146">
        <v>3</v>
      </c>
      <c r="AZ132" s="146">
        <v>1</v>
      </c>
      <c r="BA132" s="146">
        <f>IF(AZ132=1,G132,0)</f>
        <v>0</v>
      </c>
      <c r="BB132" s="146">
        <f>IF(AZ132=2,G132,0)</f>
        <v>0</v>
      </c>
      <c r="BC132" s="146">
        <f>IF(AZ132=3,G132,0)</f>
        <v>0</v>
      </c>
      <c r="BD132" s="146">
        <f>IF(AZ132=4,G132,0)</f>
        <v>0</v>
      </c>
      <c r="BE132" s="146">
        <f>IF(AZ132=5,G132,0)</f>
        <v>0</v>
      </c>
      <c r="CA132" s="174">
        <v>8</v>
      </c>
      <c r="CB132" s="174">
        <v>0</v>
      </c>
      <c r="CZ132" s="146">
        <v>0</v>
      </c>
    </row>
    <row r="133" spans="1:104" x14ac:dyDescent="0.2">
      <c r="A133" s="181"/>
      <c r="B133" s="182"/>
      <c r="C133" s="183" t="s">
        <v>90</v>
      </c>
      <c r="D133" s="184"/>
      <c r="E133" s="184"/>
      <c r="F133" s="184"/>
      <c r="G133" s="185"/>
      <c r="L133" s="186" t="s">
        <v>90</v>
      </c>
      <c r="O133" s="174">
        <v>3</v>
      </c>
    </row>
    <row r="134" spans="1:104" x14ac:dyDescent="0.2">
      <c r="A134" s="175">
        <v>48</v>
      </c>
      <c r="B134" s="176" t="s">
        <v>232</v>
      </c>
      <c r="C134" s="177" t="s">
        <v>233</v>
      </c>
      <c r="D134" s="178" t="s">
        <v>121</v>
      </c>
      <c r="E134" s="179">
        <v>1.125062</v>
      </c>
      <c r="F134" s="179">
        <v>0</v>
      </c>
      <c r="G134" s="180">
        <f>E134*F134</f>
        <v>0</v>
      </c>
      <c r="O134" s="174">
        <v>2</v>
      </c>
      <c r="AA134" s="146">
        <v>8</v>
      </c>
      <c r="AB134" s="146">
        <v>0</v>
      </c>
      <c r="AC134" s="146">
        <v>3</v>
      </c>
      <c r="AZ134" s="146">
        <v>1</v>
      </c>
      <c r="BA134" s="146">
        <f>IF(AZ134=1,G134,0)</f>
        <v>0</v>
      </c>
      <c r="BB134" s="146">
        <f>IF(AZ134=2,G134,0)</f>
        <v>0</v>
      </c>
      <c r="BC134" s="146">
        <f>IF(AZ134=3,G134,0)</f>
        <v>0</v>
      </c>
      <c r="BD134" s="146">
        <f>IF(AZ134=4,G134,0)</f>
        <v>0</v>
      </c>
      <c r="BE134" s="146">
        <f>IF(AZ134=5,G134,0)</f>
        <v>0</v>
      </c>
      <c r="CA134" s="174">
        <v>8</v>
      </c>
      <c r="CB134" s="174">
        <v>0</v>
      </c>
      <c r="CZ134" s="146">
        <v>0</v>
      </c>
    </row>
    <row r="135" spans="1:104" x14ac:dyDescent="0.2">
      <c r="A135" s="181"/>
      <c r="B135" s="182"/>
      <c r="C135" s="183"/>
      <c r="D135" s="184"/>
      <c r="E135" s="184"/>
      <c r="F135" s="184"/>
      <c r="G135" s="185"/>
      <c r="L135" s="186"/>
      <c r="O135" s="174">
        <v>3</v>
      </c>
    </row>
    <row r="136" spans="1:104" x14ac:dyDescent="0.2">
      <c r="A136" s="193"/>
      <c r="B136" s="194" t="s">
        <v>71</v>
      </c>
      <c r="C136" s="195" t="str">
        <f>CONCATENATE(B119," ",C119)</f>
        <v>D96 Přesuny suti a vybouraných hmot</v>
      </c>
      <c r="D136" s="196"/>
      <c r="E136" s="197"/>
      <c r="F136" s="198"/>
      <c r="G136" s="199">
        <f>SUM(G119:G135)</f>
        <v>0</v>
      </c>
      <c r="O136" s="174">
        <v>4</v>
      </c>
      <c r="BA136" s="200">
        <f>SUM(BA119:BA135)</f>
        <v>0</v>
      </c>
      <c r="BB136" s="200">
        <f>SUM(BB119:BB135)</f>
        <v>0</v>
      </c>
      <c r="BC136" s="200">
        <f>SUM(BC119:BC135)</f>
        <v>0</v>
      </c>
      <c r="BD136" s="200">
        <f>SUM(BD119:BD135)</f>
        <v>0</v>
      </c>
      <c r="BE136" s="200">
        <f>SUM(BE119:BE135)</f>
        <v>0</v>
      </c>
    </row>
    <row r="137" spans="1:104" x14ac:dyDescent="0.2">
      <c r="E137" s="146"/>
    </row>
    <row r="138" spans="1:104" x14ac:dyDescent="0.2">
      <c r="E138" s="146"/>
    </row>
    <row r="139" spans="1:104" x14ac:dyDescent="0.2">
      <c r="E139" s="146"/>
    </row>
    <row r="140" spans="1:104" x14ac:dyDescent="0.2">
      <c r="E140" s="146"/>
    </row>
    <row r="141" spans="1:104" x14ac:dyDescent="0.2">
      <c r="E141" s="146"/>
    </row>
    <row r="142" spans="1:104" x14ac:dyDescent="0.2">
      <c r="E142" s="146"/>
    </row>
    <row r="143" spans="1:104" x14ac:dyDescent="0.2">
      <c r="E143" s="146"/>
    </row>
    <row r="144" spans="1:104" x14ac:dyDescent="0.2">
      <c r="E144" s="146"/>
    </row>
    <row r="145" spans="1:7" x14ac:dyDescent="0.2">
      <c r="E145" s="146"/>
    </row>
    <row r="146" spans="1:7" x14ac:dyDescent="0.2">
      <c r="E146" s="146"/>
    </row>
    <row r="147" spans="1:7" x14ac:dyDescent="0.2">
      <c r="E147" s="146"/>
    </row>
    <row r="148" spans="1:7" x14ac:dyDescent="0.2">
      <c r="E148" s="146"/>
    </row>
    <row r="149" spans="1:7" x14ac:dyDescent="0.2">
      <c r="E149" s="146"/>
    </row>
    <row r="150" spans="1:7" x14ac:dyDescent="0.2">
      <c r="E150" s="146"/>
    </row>
    <row r="151" spans="1:7" x14ac:dyDescent="0.2">
      <c r="E151" s="146"/>
    </row>
    <row r="152" spans="1:7" x14ac:dyDescent="0.2">
      <c r="E152" s="146"/>
    </row>
    <row r="153" spans="1:7" x14ac:dyDescent="0.2">
      <c r="E153" s="146"/>
    </row>
    <row r="154" spans="1:7" x14ac:dyDescent="0.2">
      <c r="E154" s="146"/>
    </row>
    <row r="155" spans="1:7" x14ac:dyDescent="0.2">
      <c r="E155" s="146"/>
    </row>
    <row r="156" spans="1:7" x14ac:dyDescent="0.2">
      <c r="E156" s="146"/>
    </row>
    <row r="157" spans="1:7" x14ac:dyDescent="0.2">
      <c r="E157" s="146"/>
    </row>
    <row r="158" spans="1:7" x14ac:dyDescent="0.2">
      <c r="E158" s="146"/>
    </row>
    <row r="159" spans="1:7" x14ac:dyDescent="0.2">
      <c r="E159" s="146"/>
    </row>
    <row r="160" spans="1:7" x14ac:dyDescent="0.2">
      <c r="A160" s="201"/>
      <c r="B160" s="201"/>
      <c r="C160" s="201"/>
      <c r="D160" s="201"/>
      <c r="E160" s="201"/>
      <c r="F160" s="201"/>
      <c r="G160" s="201"/>
    </row>
    <row r="161" spans="1:7" x14ac:dyDescent="0.2">
      <c r="A161" s="201"/>
      <c r="B161" s="201"/>
      <c r="C161" s="201"/>
      <c r="D161" s="201"/>
      <c r="E161" s="201"/>
      <c r="F161" s="201"/>
      <c r="G161" s="201"/>
    </row>
    <row r="162" spans="1:7" x14ac:dyDescent="0.2">
      <c r="A162" s="201"/>
      <c r="B162" s="201"/>
      <c r="C162" s="201"/>
      <c r="D162" s="201"/>
      <c r="E162" s="201"/>
      <c r="F162" s="201"/>
      <c r="G162" s="201"/>
    </row>
    <row r="163" spans="1:7" x14ac:dyDescent="0.2">
      <c r="A163" s="201"/>
      <c r="B163" s="201"/>
      <c r="C163" s="201"/>
      <c r="D163" s="201"/>
      <c r="E163" s="201"/>
      <c r="F163" s="201"/>
      <c r="G163" s="201"/>
    </row>
    <row r="164" spans="1:7" x14ac:dyDescent="0.2">
      <c r="E164" s="146"/>
    </row>
    <row r="165" spans="1:7" x14ac:dyDescent="0.2">
      <c r="E165" s="146"/>
    </row>
    <row r="166" spans="1:7" x14ac:dyDescent="0.2">
      <c r="E166" s="146"/>
    </row>
    <row r="167" spans="1:7" x14ac:dyDescent="0.2">
      <c r="E167" s="146"/>
    </row>
    <row r="168" spans="1:7" x14ac:dyDescent="0.2">
      <c r="E168" s="146"/>
    </row>
    <row r="169" spans="1:7" x14ac:dyDescent="0.2">
      <c r="E169" s="146"/>
    </row>
    <row r="170" spans="1:7" x14ac:dyDescent="0.2">
      <c r="E170" s="146"/>
    </row>
    <row r="171" spans="1:7" x14ac:dyDescent="0.2">
      <c r="E171" s="146"/>
    </row>
    <row r="172" spans="1:7" x14ac:dyDescent="0.2">
      <c r="E172" s="146"/>
    </row>
    <row r="173" spans="1:7" x14ac:dyDescent="0.2">
      <c r="E173" s="146"/>
    </row>
    <row r="174" spans="1:7" x14ac:dyDescent="0.2">
      <c r="E174" s="146"/>
    </row>
    <row r="175" spans="1:7" x14ac:dyDescent="0.2">
      <c r="E175" s="146"/>
    </row>
    <row r="176" spans="1:7" x14ac:dyDescent="0.2">
      <c r="E176" s="146"/>
    </row>
    <row r="177" spans="5:5" x14ac:dyDescent="0.2">
      <c r="E177" s="146"/>
    </row>
    <row r="178" spans="5:5" x14ac:dyDescent="0.2">
      <c r="E178" s="146"/>
    </row>
    <row r="179" spans="5:5" x14ac:dyDescent="0.2">
      <c r="E179" s="146"/>
    </row>
    <row r="180" spans="5:5" x14ac:dyDescent="0.2">
      <c r="E180" s="146"/>
    </row>
    <row r="181" spans="5:5" x14ac:dyDescent="0.2">
      <c r="E181" s="146"/>
    </row>
    <row r="182" spans="5:5" x14ac:dyDescent="0.2">
      <c r="E182" s="146"/>
    </row>
    <row r="183" spans="5:5" x14ac:dyDescent="0.2">
      <c r="E183" s="146"/>
    </row>
    <row r="184" spans="5:5" x14ac:dyDescent="0.2">
      <c r="E184" s="146"/>
    </row>
    <row r="185" spans="5:5" x14ac:dyDescent="0.2">
      <c r="E185" s="146"/>
    </row>
    <row r="186" spans="5:5" x14ac:dyDescent="0.2">
      <c r="E186" s="146"/>
    </row>
    <row r="187" spans="5:5" x14ac:dyDescent="0.2">
      <c r="E187" s="146"/>
    </row>
    <row r="188" spans="5:5" x14ac:dyDescent="0.2">
      <c r="E188" s="146"/>
    </row>
    <row r="189" spans="5:5" x14ac:dyDescent="0.2">
      <c r="E189" s="146"/>
    </row>
    <row r="190" spans="5:5" x14ac:dyDescent="0.2">
      <c r="E190" s="146"/>
    </row>
    <row r="191" spans="5:5" x14ac:dyDescent="0.2">
      <c r="E191" s="146"/>
    </row>
    <row r="192" spans="5:5" x14ac:dyDescent="0.2">
      <c r="E192" s="146"/>
    </row>
    <row r="193" spans="1:7" x14ac:dyDescent="0.2">
      <c r="E193" s="146"/>
    </row>
    <row r="194" spans="1:7" x14ac:dyDescent="0.2">
      <c r="E194" s="146"/>
    </row>
    <row r="195" spans="1:7" x14ac:dyDescent="0.2">
      <c r="A195" s="202"/>
      <c r="B195" s="202"/>
    </row>
    <row r="196" spans="1:7" x14ac:dyDescent="0.2">
      <c r="A196" s="201"/>
      <c r="B196" s="201"/>
      <c r="C196" s="204"/>
      <c r="D196" s="204"/>
      <c r="E196" s="205"/>
      <c r="F196" s="204"/>
      <c r="G196" s="206"/>
    </row>
    <row r="197" spans="1:7" x14ac:dyDescent="0.2">
      <c r="A197" s="207"/>
      <c r="B197" s="207"/>
      <c r="C197" s="201"/>
      <c r="D197" s="201"/>
      <c r="E197" s="208"/>
      <c r="F197" s="201"/>
      <c r="G197" s="201"/>
    </row>
    <row r="198" spans="1:7" x14ac:dyDescent="0.2">
      <c r="A198" s="201"/>
      <c r="B198" s="201"/>
      <c r="C198" s="201"/>
      <c r="D198" s="201"/>
      <c r="E198" s="208"/>
      <c r="F198" s="201"/>
      <c r="G198" s="201"/>
    </row>
    <row r="199" spans="1:7" x14ac:dyDescent="0.2">
      <c r="A199" s="201"/>
      <c r="B199" s="201"/>
      <c r="C199" s="201"/>
      <c r="D199" s="201"/>
      <c r="E199" s="208"/>
      <c r="F199" s="201"/>
      <c r="G199" s="201"/>
    </row>
    <row r="200" spans="1:7" x14ac:dyDescent="0.2">
      <c r="A200" s="201"/>
      <c r="B200" s="201"/>
      <c r="C200" s="201"/>
      <c r="D200" s="201"/>
      <c r="E200" s="208"/>
      <c r="F200" s="201"/>
      <c r="G200" s="201"/>
    </row>
    <row r="201" spans="1:7" x14ac:dyDescent="0.2">
      <c r="A201" s="201"/>
      <c r="B201" s="201"/>
      <c r="C201" s="201"/>
      <c r="D201" s="201"/>
      <c r="E201" s="208"/>
      <c r="F201" s="201"/>
      <c r="G201" s="201"/>
    </row>
    <row r="202" spans="1:7" x14ac:dyDescent="0.2">
      <c r="A202" s="201"/>
      <c r="B202" s="201"/>
      <c r="C202" s="201"/>
      <c r="D202" s="201"/>
      <c r="E202" s="208"/>
      <c r="F202" s="201"/>
      <c r="G202" s="201"/>
    </row>
    <row r="203" spans="1:7" x14ac:dyDescent="0.2">
      <c r="A203" s="201"/>
      <c r="B203" s="201"/>
      <c r="C203" s="201"/>
      <c r="D203" s="201"/>
      <c r="E203" s="208"/>
      <c r="F203" s="201"/>
      <c r="G203" s="201"/>
    </row>
    <row r="204" spans="1:7" x14ac:dyDescent="0.2">
      <c r="A204" s="201"/>
      <c r="B204" s="201"/>
      <c r="C204" s="201"/>
      <c r="D204" s="201"/>
      <c r="E204" s="208"/>
      <c r="F204" s="201"/>
      <c r="G204" s="201"/>
    </row>
    <row r="205" spans="1:7" x14ac:dyDescent="0.2">
      <c r="A205" s="201"/>
      <c r="B205" s="201"/>
      <c r="C205" s="201"/>
      <c r="D205" s="201"/>
      <c r="E205" s="208"/>
      <c r="F205" s="201"/>
      <c r="G205" s="201"/>
    </row>
    <row r="206" spans="1:7" x14ac:dyDescent="0.2">
      <c r="A206" s="201"/>
      <c r="B206" s="201"/>
      <c r="C206" s="201"/>
      <c r="D206" s="201"/>
      <c r="E206" s="208"/>
      <c r="F206" s="201"/>
      <c r="G206" s="201"/>
    </row>
    <row r="207" spans="1:7" x14ac:dyDescent="0.2">
      <c r="A207" s="201"/>
      <c r="B207" s="201"/>
      <c r="C207" s="201"/>
      <c r="D207" s="201"/>
      <c r="E207" s="208"/>
      <c r="F207" s="201"/>
      <c r="G207" s="201"/>
    </row>
    <row r="208" spans="1:7" x14ac:dyDescent="0.2">
      <c r="A208" s="201"/>
      <c r="B208" s="201"/>
      <c r="C208" s="201"/>
      <c r="D208" s="201"/>
      <c r="E208" s="208"/>
      <c r="F208" s="201"/>
      <c r="G208" s="201"/>
    </row>
    <row r="209" spans="1:7" x14ac:dyDescent="0.2">
      <c r="A209" s="201"/>
      <c r="B209" s="201"/>
      <c r="C209" s="201"/>
      <c r="D209" s="201"/>
      <c r="E209" s="208"/>
      <c r="F209" s="201"/>
      <c r="G209" s="201"/>
    </row>
  </sheetData>
  <mergeCells count="66">
    <mergeCell ref="C121:G121"/>
    <mergeCell ref="C123:G123"/>
    <mergeCell ref="C125:G125"/>
    <mergeCell ref="C127:G127"/>
    <mergeCell ref="C129:G129"/>
    <mergeCell ref="C131:G131"/>
    <mergeCell ref="C133:G133"/>
    <mergeCell ref="C135:G135"/>
    <mergeCell ref="C107:G107"/>
    <mergeCell ref="C108:D108"/>
    <mergeCell ref="C110:D110"/>
    <mergeCell ref="C115:D115"/>
    <mergeCell ref="C117:D117"/>
    <mergeCell ref="C97:D97"/>
    <mergeCell ref="C98:D98"/>
    <mergeCell ref="C99:D99"/>
    <mergeCell ref="C101:G101"/>
    <mergeCell ref="C103:D103"/>
    <mergeCell ref="C85:D85"/>
    <mergeCell ref="C87:D87"/>
    <mergeCell ref="C89:D89"/>
    <mergeCell ref="C91:D91"/>
    <mergeCell ref="C93:D93"/>
    <mergeCell ref="C95:D95"/>
    <mergeCell ref="C75:D75"/>
    <mergeCell ref="C77:G77"/>
    <mergeCell ref="C78:D78"/>
    <mergeCell ref="C80:G80"/>
    <mergeCell ref="C81:D81"/>
    <mergeCell ref="C83:D83"/>
    <mergeCell ref="C64:D64"/>
    <mergeCell ref="C66:D66"/>
    <mergeCell ref="C68:D68"/>
    <mergeCell ref="C70:D70"/>
    <mergeCell ref="C72:D72"/>
    <mergeCell ref="C74:G74"/>
    <mergeCell ref="C52:D52"/>
    <mergeCell ref="C54:D54"/>
    <mergeCell ref="C55:D55"/>
    <mergeCell ref="C56:D56"/>
    <mergeCell ref="C58:D58"/>
    <mergeCell ref="C59:D59"/>
    <mergeCell ref="C60:D60"/>
    <mergeCell ref="C62:D62"/>
    <mergeCell ref="C35:D35"/>
    <mergeCell ref="C42:D42"/>
    <mergeCell ref="C44:G44"/>
    <mergeCell ref="C45:G45"/>
    <mergeCell ref="C46:D46"/>
    <mergeCell ref="C48:G48"/>
    <mergeCell ref="C22:D22"/>
    <mergeCell ref="C24:D24"/>
    <mergeCell ref="C26:G26"/>
    <mergeCell ref="C27:D27"/>
    <mergeCell ref="C29:D29"/>
    <mergeCell ref="C31:G31"/>
    <mergeCell ref="C32:D32"/>
    <mergeCell ref="C34:G34"/>
    <mergeCell ref="C13:G13"/>
    <mergeCell ref="C14:D14"/>
    <mergeCell ref="C18:D18"/>
    <mergeCell ref="A1:G1"/>
    <mergeCell ref="A3:B3"/>
    <mergeCell ref="A4:B4"/>
    <mergeCell ref="E4:G4"/>
    <mergeCell ref="C9:D9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</dc:creator>
  <cp:lastModifiedBy>mg</cp:lastModifiedBy>
  <dcterms:created xsi:type="dcterms:W3CDTF">2020-03-21T09:46:46Z</dcterms:created>
  <dcterms:modified xsi:type="dcterms:W3CDTF">2020-03-21T09:47:41Z</dcterms:modified>
</cp:coreProperties>
</file>